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05" windowWidth="20115" windowHeight="7935" activeTab="1"/>
  </bookViews>
  <sheets>
    <sheet name="เกริ่นนำ" sheetId="7" r:id="rId1"/>
    <sheet name="กรอกข้อมูล" sheetId="6" r:id="rId2"/>
    <sheet name="หน้า 1" sheetId="1" r:id="rId3"/>
    <sheet name="หน้า 2" sheetId="2" r:id="rId4"/>
    <sheet name="หน้า 3" sheetId="3" r:id="rId5"/>
    <sheet name="หน้า 4" sheetId="4" r:id="rId6"/>
    <sheet name="หน้า 5" sheetId="5" r:id="rId7"/>
  </sheets>
  <externalReferences>
    <externalReference r:id="rId8"/>
  </externalReferences>
  <definedNames>
    <definedName name="Factor">[1]ตารางคำนวณ!$B$3</definedName>
    <definedName name="_xlnm.Print_Titles" localSheetId="2">'หน้า 1'!$11:$15</definedName>
    <definedName name="TotalValue">[1]ตารางคำนวณ!$B$4</definedName>
    <definedName name="ทั่วไป">กรอกข้อมูล!$I$9:$K$9</definedName>
    <definedName name="บริหารท้องถิ่น">กรอกข้อมูล!$I$6:$K$6</definedName>
    <definedName name="ประเภท">กรอกข้อมูล!$H$6:$H$9</definedName>
    <definedName name="วิชาการ">กรอกข้อมูล!$I$8:$L$8</definedName>
    <definedName name="อำนวยการท้องถิ่น">กรอกข้อมูล!$I$7:$K$7</definedName>
  </definedNames>
  <calcPr calcId="124519"/>
</workbook>
</file>

<file path=xl/calcChain.xml><?xml version="1.0" encoding="utf-8"?>
<calcChain xmlns="http://schemas.openxmlformats.org/spreadsheetml/2006/main">
  <c r="E22" i="2"/>
  <c r="F22" s="1"/>
  <c r="E17"/>
  <c r="F17" s="1"/>
  <c r="E21"/>
  <c r="F21" s="1"/>
  <c r="E20"/>
  <c r="F20" s="1"/>
  <c r="D8" i="4"/>
  <c r="C2" i="1"/>
  <c r="C3"/>
  <c r="D9" i="6" l="1"/>
  <c r="D19" i="4" l="1"/>
  <c r="B3" i="1"/>
  <c r="B2"/>
  <c r="B23" i="5"/>
  <c r="B24"/>
  <c r="B5" i="4"/>
  <c r="D18"/>
  <c r="B19"/>
  <c r="B18"/>
  <c r="D7"/>
  <c r="B8"/>
  <c r="B7"/>
  <c r="F9" i="1" l="1"/>
  <c r="A9"/>
  <c r="Z7"/>
  <c r="Z6"/>
  <c r="F7"/>
  <c r="F6"/>
  <c r="A7"/>
  <c r="A6"/>
  <c r="E9" i="2" l="1"/>
  <c r="F9" s="1"/>
  <c r="E10"/>
  <c r="F10" s="1"/>
  <c r="E11"/>
  <c r="F11" s="1"/>
  <c r="E12"/>
  <c r="F12" s="1"/>
  <c r="E15"/>
  <c r="F15" s="1"/>
  <c r="E16"/>
  <c r="F16" s="1"/>
  <c r="E18"/>
  <c r="F18" s="1"/>
  <c r="E8"/>
  <c r="F8" s="1"/>
  <c r="AD17" i="1"/>
  <c r="AE17"/>
  <c r="AF17"/>
  <c r="AD18"/>
  <c r="AE18"/>
  <c r="AF18"/>
  <c r="AF16"/>
  <c r="AD16"/>
  <c r="AE16"/>
  <c r="F23" i="2" l="1"/>
  <c r="D7" i="3" s="1"/>
  <c r="Z18" i="1"/>
  <c r="AA18" s="1"/>
  <c r="Z17"/>
  <c r="AA17" s="1"/>
  <c r="Z16"/>
  <c r="AA16" s="1"/>
  <c r="AA20" l="1"/>
  <c r="D6" i="3" s="1"/>
  <c r="D8" s="1"/>
  <c r="A15" s="1"/>
  <c r="A14" l="1"/>
  <c r="A13"/>
  <c r="A12"/>
  <c r="A11"/>
</calcChain>
</file>

<file path=xl/sharedStrings.xml><?xml version="1.0" encoding="utf-8"?>
<sst xmlns="http://schemas.openxmlformats.org/spreadsheetml/2006/main" count="255" uniqueCount="210">
  <si>
    <t>แบบประเมินผลการปฏิบัติงานของพนักงานส่วนท้องถิ่น</t>
  </si>
  <si>
    <r>
      <t>รอบการประเมิน</t>
    </r>
    <r>
      <rPr>
        <sz val="16"/>
        <color rgb="FF000000"/>
        <rFont val="TH SarabunIT๙"/>
        <family val="2"/>
      </rPr>
      <t xml:space="preserve">    </t>
    </r>
  </si>
  <si>
    <t>ข้อมูลประวัติส่วนตัว</t>
  </si>
  <si>
    <t>ผู้รับการประเมิน</t>
  </si>
  <si>
    <t>ผู้ประเมิน</t>
  </si>
  <si>
    <t>เป้าหมาย (3)</t>
  </si>
  <si>
    <t>ผลการปฏิบัติงาน (7)</t>
  </si>
  <si>
    <t>รวมคะแนนผลการปฏิบัติงาน</t>
  </si>
  <si>
    <t>เชิงปริมาณ</t>
  </si>
  <si>
    <t>เชิงคุณภาพ</t>
  </si>
  <si>
    <t>เชิงประโยชน์</t>
  </si>
  <si>
    <t>ปริมาณ</t>
  </si>
  <si>
    <t>คุณภาพ</t>
  </si>
  <si>
    <t>ประโยชน์</t>
  </si>
  <si>
    <t>ฯลฯ</t>
  </si>
  <si>
    <t>น้ำหนักรวม</t>
  </si>
  <si>
    <t>คะแนนที่ได้</t>
  </si>
  <si>
    <t>น้ำหนัก</t>
  </si>
  <si>
    <t>น้ำ หนัก</t>
  </si>
  <si>
    <t>ส่วนที่ 1 ผลสัมฤทธิ์ของงาน (ไม่น้อยกว่าร้อยละ 70)</t>
  </si>
  <si>
    <t xml:space="preserve">โครงการ/งาน/กิจกรรม </t>
  </si>
  <si>
    <t>(1)</t>
  </si>
  <si>
    <t>(2)</t>
  </si>
  <si>
    <t>(3)</t>
  </si>
  <si>
    <t>(4)</t>
  </si>
  <si>
    <t>(5)</t>
  </si>
  <si>
    <t>(6)</t>
  </si>
  <si>
    <t>(8)</t>
  </si>
  <si>
    <t>(9)</t>
  </si>
  <si>
    <t>(10)</t>
  </si>
  <si>
    <t>ผลสัมฤทธิ์ของงาน</t>
  </si>
  <si>
    <t>เหตุผลที่ทำให้งานบรรลุ/ไม่บรรลุเป้าหมาย</t>
  </si>
  <si>
    <t>(13)</t>
  </si>
  <si>
    <t>(11)</t>
  </si>
  <si>
    <t xml:space="preserve">  =(8)+(9)  +(10)</t>
  </si>
  <si>
    <t>(12)</t>
  </si>
  <si>
    <t xml:space="preserve">  =(2)x(11)</t>
  </si>
  <si>
    <t>10</t>
  </si>
  <si>
    <t>-2-</t>
  </si>
  <si>
    <t>ตัวชี้วัดสมรรถนะ</t>
  </si>
  <si>
    <t>ระดับที่คาดหวัง/ต้องการ</t>
  </si>
  <si>
    <t>ระดับที่ประเมินได้</t>
  </si>
  <si>
    <t>ผลการประเมิน</t>
  </si>
  <si>
    <t xml:space="preserve">ระบุเหตุการณ์/พฤติกรรม              </t>
  </si>
  <si>
    <r>
      <t xml:space="preserve">สมรรถนะหลัก </t>
    </r>
    <r>
      <rPr>
        <sz val="15"/>
        <color rgb="FF000000"/>
        <rFont val="TH SarabunIT๙"/>
        <family val="2"/>
      </rPr>
      <t>(สำหรับทุกประเภท)</t>
    </r>
  </si>
  <si>
    <t>1. การมุ่งผลสัมฤทธิ์</t>
  </si>
  <si>
    <t>2. การยึดมั่นในความถูกต้องและจริยธรรม</t>
  </si>
  <si>
    <t>3. ความเข้าใจในองค์กรและระบบงาน</t>
  </si>
  <si>
    <t>4. การบริการเป็นเลิศ</t>
  </si>
  <si>
    <t>5 การทำงานเป็นทีม</t>
  </si>
  <si>
    <t>คะแนนรวม</t>
  </si>
  <si>
    <t>ส่วนที่ 2 พฤติกรรมการปฏิบัติราชการ (สมรรถนะ) (ร้อยละ 30) สำหรับตำแหน่งประเภททั่วไป และประเภทวิชาการ</t>
  </si>
  <si>
    <t>(7)</t>
  </si>
  <si>
    <r>
      <t xml:space="preserve">(6) = </t>
    </r>
    <r>
      <rPr>
        <b/>
        <u/>
        <sz val="16"/>
        <color rgb="FF000000"/>
        <rFont val="TH SarabunIT๙"/>
        <family val="2"/>
      </rPr>
      <t>(2) x (5)</t>
    </r>
  </si>
  <si>
    <t xml:space="preserve">       5</t>
  </si>
  <si>
    <t>ระดับความคาดหวัง</t>
  </si>
  <si>
    <t>-3-</t>
  </si>
  <si>
    <t>องค์ประกอบการประเมิน</t>
  </si>
  <si>
    <t>คะแนน (ร้อยละ)</t>
  </si>
  <si>
    <t>ผลการประเมิน (ร้อยละ)</t>
  </si>
  <si>
    <t>หมายเหตุ</t>
  </si>
  <si>
    <t>1. ผลสัมฤทธิ์ของงาน</t>
  </si>
  <si>
    <t>2. พฤติกรรมการปฏิบัติราชการ (สมรรถนะ)</t>
  </si>
  <si>
    <t xml:space="preserve">                                    คะแนนรวม </t>
  </si>
  <si>
    <t xml:space="preserve">   ระดับผลการประเมิน</t>
  </si>
  <si>
    <t xml:space="preserve">                                                                     </t>
  </si>
  <si>
    <t>(ร้อยละ 90 ขึ้นไป)</t>
  </si>
  <si>
    <t>(ร้อยละ 80 แต่ไม่ถึงร้อยละ 90)</t>
  </si>
  <si>
    <t>(ร้อยละ 70 แต่ไม่ถึงร้อยละ 80)</t>
  </si>
  <si>
    <t>(ร้อยละ 60 แต่ไม่ถึงร้อยละ 70)</t>
  </si>
  <si>
    <t>(ต่ำกว่าร้อยละ 60)</t>
  </si>
  <si>
    <t>ผลสัมฤทธิ์ของงาน /</t>
  </si>
  <si>
    <t>สมรรถนะที่เลือกพัฒนา</t>
  </si>
  <si>
    <t>วิธีการพัฒนา</t>
  </si>
  <si>
    <t>ช่วงเวลาที่ต้องการพัฒนา</t>
  </si>
  <si>
    <t>วิธีการวัดผลในการพัฒนา</t>
  </si>
  <si>
    <t>สรุปผลการประเมิน</t>
  </si>
  <si>
    <t>ส่วนที่ 3 แผนพัฒนาการปฏิบัติราชการรายบุคคล</t>
  </si>
  <si>
    <t xml:space="preserve">ดีมาก </t>
  </si>
  <si>
    <t xml:space="preserve">ดี  </t>
  </si>
  <si>
    <t xml:space="preserve">พอใช้  </t>
  </si>
  <si>
    <t xml:space="preserve">ต้องปรับปรุง  </t>
  </si>
  <si>
    <t xml:space="preserve">ดีเด่น </t>
  </si>
  <si>
    <t>Ö</t>
  </si>
  <si>
    <t>-4-</t>
  </si>
  <si>
    <t xml:space="preserve">    ส่วนที่ 4 ข้อตกลงการปฏิบัติราชการ</t>
  </si>
  <si>
    <t>ส่วนที่ 5 การรับทราบผลการประเมิน</t>
  </si>
  <si>
    <r>
      <t>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.................................................................</t>
    </r>
  </si>
  <si>
    <t>ได้รับทราบผลการประเมินและแผนพัฒนาการ</t>
  </si>
  <si>
    <t>ปฏิบัติราชการรายบุคคลแล้ว</t>
  </si>
  <si>
    <t>ð</t>
  </si>
  <si>
    <t>ได้แจ้งผลการประเมินและผู้รับการประเมิน</t>
  </si>
  <si>
    <t>ได้ลงนามรับทราบแล้ว</t>
  </si>
  <si>
    <t>ได้แจ้งผลการประเมินเมื่อวันที่.............................</t>
  </si>
  <si>
    <t>แต่ผู้รับการประเมินไม่ลงนามรับทราบ</t>
  </si>
  <si>
    <t>วันที่...............................................................</t>
  </si>
  <si>
    <t xml:space="preserve">                             ลงชื่อ........................................................................ผู้ประเมิน</t>
  </si>
  <si>
    <t xml:space="preserve">                          วันที่..........................................................................</t>
  </si>
  <si>
    <t>ลงชื่อ .........................................................................พยาน</t>
  </si>
  <si>
    <t>โดยมี........................................................................... เป็นพยาน</t>
  </si>
  <si>
    <t>ตำแหน่ง.......................................................................</t>
  </si>
  <si>
    <t>วันที่ ...............................................................................</t>
  </si>
  <si>
    <t>-5-</t>
  </si>
  <si>
    <t xml:space="preserve">ผู้บังคับบัญชาเหนือขึ้นไป </t>
  </si>
  <si>
    <t>ผู้บังคับบัญชาเหนือขึ้นไปอีกชั้นหนึ่ง</t>
  </si>
  <si>
    <t>.............................................................................................................................</t>
  </si>
  <si>
    <t xml:space="preserve">                ลงชื่อ..................................................................</t>
  </si>
  <si>
    <t xml:space="preserve">                  ลงชื่อ.............................................................................</t>
  </si>
  <si>
    <t xml:space="preserve">                     (.................................................................)</t>
  </si>
  <si>
    <t xml:space="preserve">                        (……………………….………………..……………………….) </t>
  </si>
  <si>
    <t xml:space="preserve">               ตำแหน่ง   …………………………………………………………</t>
  </si>
  <si>
    <t>ส่วนที่ 7 มติคณะกรรมการกลั่นกรองการประเมินผลการปฏิบัติงาน</t>
  </si>
  <si>
    <t>ส่วนที่ 8 ความเห็นของนายกองค์กรปกครองส่วนท้องถิ่น</t>
  </si>
  <si>
    <t>คะแนนที่ควรได้รับ...................คะแนน</t>
  </si>
  <si>
    <t xml:space="preserve">     (..........................................................)</t>
  </si>
  <si>
    <r>
      <t xml:space="preserve">ส่วนที่ 6 ความเห็นของผู้บังคับบัญชาเหนือขึ้นไป </t>
    </r>
    <r>
      <rPr>
        <sz val="16"/>
        <color rgb="FF000000"/>
        <rFont val="TH SarabunIT๙"/>
        <family val="2"/>
      </rPr>
      <t>(ถ้ามี)</t>
    </r>
  </si>
  <si>
    <r>
      <t>¨</t>
    </r>
    <r>
      <rPr>
        <sz val="16"/>
        <color rgb="FF000000"/>
        <rFont val="TH SarabunIT๙"/>
        <family val="2"/>
      </rPr>
      <t xml:space="preserve"> เห็นด้วยกับผลการประเมิน</t>
    </r>
  </si>
  <si>
    <r>
      <t>¨</t>
    </r>
    <r>
      <rPr>
        <b/>
        <sz val="16"/>
        <color rgb="FF000000"/>
        <rFont val="TH SarabunIT๙"/>
        <family val="2"/>
      </rPr>
      <t xml:space="preserve"> </t>
    </r>
    <r>
      <rPr>
        <sz val="16"/>
        <color rgb="FF000000"/>
        <rFont val="TH SarabunIT๙"/>
        <family val="2"/>
      </rPr>
      <t>มีความเห็นต่าง ดังนี้ .......................................................................................</t>
    </r>
  </si>
  <si>
    <r>
      <t>¨</t>
    </r>
    <r>
      <rPr>
        <b/>
        <sz val="16"/>
        <color rgb="FF000000"/>
        <rFont val="TH SarabunIT๙"/>
        <family val="2"/>
      </rPr>
      <t xml:space="preserve"> </t>
    </r>
    <r>
      <rPr>
        <sz val="16"/>
        <color rgb="FF000000"/>
        <rFont val="TH SarabunIT๙"/>
        <family val="2"/>
      </rPr>
      <t>มีความเห็นต่าง ดังนี้ .................................................................................................</t>
    </r>
  </si>
  <si>
    <r>
      <t xml:space="preserve">          ตำแหน่ง</t>
    </r>
    <r>
      <rPr>
        <sz val="8"/>
        <color rgb="FF000000"/>
        <rFont val="TH SarabunIT๙"/>
        <family val="2"/>
      </rPr>
      <t xml:space="preserve">    </t>
    </r>
    <r>
      <rPr>
        <sz val="16"/>
        <color rgb="FF000000"/>
        <rFont val="TH SarabunIT๙"/>
        <family val="2"/>
      </rPr>
      <t>...............................................................</t>
    </r>
  </si>
  <si>
    <r>
      <t xml:space="preserve">              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...............................................................</t>
    </r>
  </si>
  <si>
    <r>
      <t xml:space="preserve">                 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............................................................................</t>
    </r>
  </si>
  <si>
    <r>
      <t>¨</t>
    </r>
    <r>
      <rPr>
        <sz val="16"/>
        <color rgb="FF000000"/>
        <rFont val="TH SarabunIT๙"/>
        <family val="2"/>
      </rPr>
      <t xml:space="preserve"> เห็นชอบตามผลคะแนนที่ผู้ประเมินเสนอ</t>
    </r>
  </si>
  <si>
    <r>
      <t>¨</t>
    </r>
    <r>
      <rPr>
        <sz val="16"/>
        <color rgb="FF000000"/>
        <rFont val="TH SarabunIT๙"/>
        <family val="2"/>
      </rPr>
      <t xml:space="preserve"> เห็นด้วยตามมติคณะกรรมการกลั่นกรองการประเมินผลการปฏิบัติงาน</t>
    </r>
  </si>
  <si>
    <r>
      <t>ตำแหน่ง</t>
    </r>
    <r>
      <rPr>
        <sz val="8"/>
        <color rgb="FF000000"/>
        <rFont val="TH SarabunIT๙"/>
        <family val="2"/>
      </rPr>
      <t xml:space="preserve">    </t>
    </r>
    <r>
      <rPr>
        <sz val="16"/>
        <color rgb="FF000000"/>
        <rFont val="TH SarabunIT๙"/>
        <family val="2"/>
      </rPr>
      <t>ประธานคณะกรรมการกลั่นกรองฯ</t>
    </r>
  </si>
  <si>
    <r>
      <t>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</t>
    </r>
  </si>
  <si>
    <r>
      <t xml:space="preserve">               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</t>
    </r>
  </si>
  <si>
    <t>หน่วยงาน</t>
  </si>
  <si>
    <t>ประเมินครั้งที่</t>
  </si>
  <si>
    <t>ตำแหน่ง</t>
  </si>
  <si>
    <t>ระดับ</t>
  </si>
  <si>
    <t>ประเภทตำแหน่ง</t>
  </si>
  <si>
    <t>สังกัด</t>
  </si>
  <si>
    <t>เลขที่ตำแหน่ง</t>
  </si>
  <si>
    <t>ทั่วไป</t>
  </si>
  <si>
    <t>ชำนาญงาน</t>
  </si>
  <si>
    <t>บริหารท้องถิ่น</t>
  </si>
  <si>
    <t>อำนวยการท้องถิ่น</t>
  </si>
  <si>
    <t>วิชาการ</t>
  </si>
  <si>
    <t>ปฎิบัติงาน</t>
  </si>
  <si>
    <t>อาวุโส</t>
  </si>
  <si>
    <t>ปฎิบัติการ</t>
  </si>
  <si>
    <t>ชำนาญการ</t>
  </si>
  <si>
    <t>ชำนาญการพิเศษ</t>
  </si>
  <si>
    <t>เชี่ยวชาญ</t>
  </si>
  <si>
    <t>ต้น</t>
  </si>
  <si>
    <t>กลาง</t>
  </si>
  <si>
    <t>สูง</t>
  </si>
  <si>
    <t>ประเภท</t>
  </si>
  <si>
    <r>
      <t xml:space="preserve">               ชื่อ-นามสกุล (ผู้ทำข้อตกลง)</t>
    </r>
    <r>
      <rPr>
        <b/>
        <sz val="16"/>
        <color rgb="FF000000"/>
        <rFont val="TH SarabunIT๙"/>
        <family val="2"/>
      </rPr>
      <t xml:space="preserve"> </t>
    </r>
  </si>
  <si>
    <t>ได้เลือกตัวชี้วัดผลสัมฤทธิ์ของงาน และพฤติกรรมการปฏิบัติราชการ (สมรรถนะ) เพื่อขอรับการประเมิน โดยร่วมกับผู้ประเมิน (ผู้รับข้อตกลง) ในการกำหนดน้ำหนักและเป้าหมายตัวชี้วัด รวมทั้งกำหนดน้ำหนักสมรรถนะหลัก และสมรรถนะประจำสายงานงานในแต่ละสมรรถนะ พร้อมลงชื่อรับทราบข้อตกลงการปฏิบัติราชการร่วมกันตั้งแต่เริ่มระยะการประเมิน</t>
  </si>
  <si>
    <t>เทศบาลตำบล</t>
  </si>
  <si>
    <t>องค์การบริหารส่วนจังหวัด</t>
  </si>
  <si>
    <t>นายกองค์การบริหารส่วนตำบล</t>
  </si>
  <si>
    <t>นายกเทศมนตรีตำบล</t>
  </si>
  <si>
    <t>นายกเทศมนตรีเมือง</t>
  </si>
  <si>
    <t>นายกเทศมนตรีนคร</t>
  </si>
  <si>
    <t>นายกองค์การบริหารส่วนจังหวัด</t>
  </si>
  <si>
    <t>องค์การบริหารส่วนตำบล</t>
  </si>
  <si>
    <t>เทศบาลเมือง</t>
  </si>
  <si>
    <t>เทศบาลนคร</t>
  </si>
  <si>
    <t>กรอกข้อมูลเบื้องต้น</t>
  </si>
  <si>
    <r>
      <t>þ</t>
    </r>
    <r>
      <rPr>
        <b/>
        <sz val="16"/>
        <color rgb="FF000000"/>
        <rFont val="TH SarabunIT๙"/>
        <family val="2"/>
      </rPr>
      <t/>
    </r>
  </si>
  <si>
    <r>
      <t>¨</t>
    </r>
    <r>
      <rPr>
        <sz val="16"/>
        <color rgb="FF000000"/>
        <rFont val="TH SarabunIT๙"/>
        <family val="2"/>
      </rPr>
      <t/>
    </r>
  </si>
  <si>
    <t>ชุติพล  นิลพันธ์</t>
  </si>
  <si>
    <t>เกริ่นนำ</t>
  </si>
  <si>
    <r>
      <t xml:space="preserve">1.กรอกข้อมูลใน Sheet  </t>
    </r>
    <r>
      <rPr>
        <b/>
        <sz val="16"/>
        <color rgb="FFC00000"/>
        <rFont val="TH Kodchasal"/>
      </rPr>
      <t>กรอกข้อมูล</t>
    </r>
    <r>
      <rPr>
        <sz val="16"/>
        <color theme="1"/>
        <rFont val="TH Kodchasal"/>
      </rPr>
      <t xml:space="preserve"> เฉพาะช่องที่เป็นช่องสี</t>
    </r>
  </si>
  <si>
    <r>
      <t xml:space="preserve">2.กรอกรายละเอียดงานใน Sheet </t>
    </r>
    <r>
      <rPr>
        <b/>
        <sz val="16"/>
        <color rgb="FFC00000"/>
        <rFont val="TH Kodchasal"/>
      </rPr>
      <t>หน้า 1 - 5</t>
    </r>
    <r>
      <rPr>
        <sz val="16"/>
        <color theme="1"/>
        <rFont val="TH Kodchasal"/>
      </rPr>
      <t xml:space="preserve"> เฉพาะที่เป็นตัวหนังสือ </t>
    </r>
    <r>
      <rPr>
        <b/>
        <sz val="16"/>
        <color rgb="FF7030A0"/>
        <rFont val="TH Kodchasal"/>
      </rPr>
      <t>สีน้ำเงิน</t>
    </r>
  </si>
  <si>
    <r>
      <t xml:space="preserve">3.ใน Sheet </t>
    </r>
    <r>
      <rPr>
        <b/>
        <sz val="16"/>
        <color rgb="FFC00000"/>
        <rFont val="TH Kodchasal"/>
      </rPr>
      <t>หน้า 1</t>
    </r>
    <r>
      <rPr>
        <sz val="16"/>
        <color theme="1"/>
        <rFont val="TH Kodchasal"/>
      </rPr>
      <t xml:space="preserve"> ใส่เครื่องหมาย </t>
    </r>
    <r>
      <rPr>
        <b/>
        <sz val="16"/>
        <color rgb="FF7030A0"/>
        <rFont val="TH Kodchasal"/>
      </rPr>
      <t>x</t>
    </r>
    <r>
      <rPr>
        <sz val="16"/>
        <color theme="1"/>
        <rFont val="TH Kodchasal"/>
      </rPr>
      <t xml:space="preserve"> ในช่องที่ต้องการให้คะแนน ผลรวมคะแนนและผลสัมฤทธิ์ของงานจะคำนวณให้อัตโนมัต</t>
    </r>
  </si>
  <si>
    <r>
      <t xml:space="preserve">4.ใน Sheet </t>
    </r>
    <r>
      <rPr>
        <b/>
        <sz val="16"/>
        <color rgb="FFC00000"/>
        <rFont val="TH Kodchasal"/>
      </rPr>
      <t>หน้า 2</t>
    </r>
    <r>
      <rPr>
        <sz val="16"/>
        <color theme="1"/>
        <rFont val="TH Kodchasal"/>
      </rPr>
      <t xml:space="preserve"> กรอกน้ำหนัก และระดับคะแนนที่คาดหวัง  เมื่อถึงคราวประเมินก็กรอกระดับที่ประเมินได้ คะแนน และผลการประเมินจะออกมาเอง</t>
    </r>
  </si>
  <si>
    <r>
      <t xml:space="preserve">4.ใน Sheet </t>
    </r>
    <r>
      <rPr>
        <b/>
        <sz val="16"/>
        <color rgb="FFC00000"/>
        <rFont val="TH Kodchasal"/>
      </rPr>
      <t>หน้า 3</t>
    </r>
    <r>
      <rPr>
        <sz val="16"/>
        <color theme="1"/>
        <rFont val="TH Kodchasal"/>
      </rPr>
      <t xml:space="preserve"> คะแนน จะคำนวณให้อัตโนมัติ และระดับผลการประเมินจะเป็นไปตามคะแนนที่ประเมินได้โอยอัตโนมัตเช่นกัน</t>
    </r>
  </si>
  <si>
    <r>
      <t xml:space="preserve">5.ใน Sheet </t>
    </r>
    <r>
      <rPr>
        <b/>
        <sz val="16"/>
        <color rgb="FFC00000"/>
        <rFont val="TH Kodchasal"/>
      </rPr>
      <t>หน้า 4-5</t>
    </r>
    <r>
      <rPr>
        <sz val="16"/>
        <color theme="1"/>
        <rFont val="TH Kodchasal"/>
      </rPr>
      <t xml:space="preserve"> ชื่อผู้ถูกประเมิน ตำแหน่ง ชื่อผู้ประเมิน จะเปลี่ยนไปตามที่ได้กรอกข้อมูลไว้</t>
    </r>
  </si>
  <si>
    <t>วิธีใช้งาน</t>
  </si>
  <si>
    <r>
      <t xml:space="preserve">               จากที่ได้รับการถ่ายทอดเรื่องการทำแบบประเมินผลการปฎิบัติงานของพนักงานส่วนท้องถิ่น จากเพื่อนที่ได้เข้ารับการอบรม ฯ ทำให้ทราบว่ามีความยุ่งยากอยู่พอสมควรในการให้คะแนนและคำนวณผลการประเมิน  ผมจึงได้ทำแบบประเมินผลการปฏิบัติงานของพนักงานส่วนท้องถิ่นในรูปแบบ Excel สำหรับไว้ใช้เป็นแบบประเมินของตนเอง  และได้</t>
    </r>
    <r>
      <rPr>
        <b/>
        <sz val="16"/>
        <color rgb="FFFF0000"/>
        <rFont val="TH Kodchasal"/>
      </rPr>
      <t>ทดลอง</t>
    </r>
    <r>
      <rPr>
        <sz val="16"/>
        <color theme="1"/>
        <rFont val="TH Kodchasal"/>
      </rPr>
      <t>ใส่สูตรคำนวณคะแนนตามหลักเกณฑ์การประเมิน  เพื่ออำนวยความสะดวกในการให้คะแนนสำหรับผู้ประเมิน หรือ เพื่อให้ผู้ประเมินได้ทดลองกรอกคะแนนเพื่อดูผลลัพธ์ที่ต้องการก่อนประเมินจริง  จึงคิดว่าจะเป็นประโยชน์มากกว่าหากได้แบ่งปันให้ผู้อื่นได้นำไปใช้ด้วย  หรือจะนำไปต่อยอดปรับปรุงเพิ่มเติมให้สะดวกยิ่งขึ้นแล้วนำกลับมาแบ่งปันกันอีกก็จะยิ่งได้ประโยชน์ในวงกว้าง</t>
    </r>
  </si>
  <si>
    <t xml:space="preserve">              หวังว่าคงเป็นประโยชน์ หากพบข้อผิดพลาดโปรแจ้ง mr.chutipon@gmail.com</t>
  </si>
  <si>
    <t>ปีงบประมาณ (ที่ประเมิน)</t>
  </si>
  <si>
    <t>ลงชื่อ..........................................................ผู้รับการประเมิน</t>
  </si>
  <si>
    <t xml:space="preserve">   ลงชื่อ...................................................................ผู้ประเมิน</t>
  </si>
  <si>
    <t xml:space="preserve">    ลงชื่อ..........................................................ผู้รับการประเมิน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</si>
  <si>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…………</t>
  </si>
  <si>
    <t xml:space="preserve">                ลงชื่อ....................................................</t>
  </si>
  <si>
    <t xml:space="preserve">  ลงชื่อ....................................................................</t>
  </si>
  <si>
    <t>เมืองฝ้าย</t>
  </si>
  <si>
    <t>นายประกาศิต วิวาโค</t>
  </si>
  <si>
    <t>นายทวี   พยัคฆา</t>
  </si>
  <si>
    <t>ประชาชนได้รับบริการทั่วถึงไม่เลือกปฏิบัติ</t>
  </si>
  <si>
    <t xml:space="preserve"> </t>
  </si>
  <si>
    <t>๙๑-๑๐๐%</t>
  </si>
  <si>
    <t>ถูกต้องตามวิธีการงบประมาณ</t>
  </si>
  <si>
    <r>
      <t xml:space="preserve">สมรรถนะประจำผู้บริหาร                           </t>
    </r>
    <r>
      <rPr>
        <sz val="15"/>
        <color rgb="FF000000"/>
        <rFont val="TH SarabunIT๙"/>
        <family val="2"/>
      </rPr>
      <t/>
    </r>
  </si>
  <si>
    <t>1. การเป็นผู้นำในการเปลี่ยนแปลง</t>
  </si>
  <si>
    <t>2. ความสามารถในการเป็นผู้นำ</t>
  </si>
  <si>
    <t>3. ความสามารถในการพัฒนาคน</t>
  </si>
  <si>
    <t>๔. การคิดเชิงวิเคราะห์</t>
  </si>
  <si>
    <r>
      <t xml:space="preserve">สมรรถนะประจำสายงานงาน                      </t>
    </r>
    <r>
      <rPr>
        <sz val="15"/>
        <color rgb="FF000000"/>
        <rFont val="TH SarabunIT๙"/>
        <family val="2"/>
      </rPr>
      <t>(อย่างน้อย ๕ สมรรถนะ</t>
    </r>
    <r>
      <rPr>
        <b/>
        <sz val="15"/>
        <color rgb="FF000000"/>
        <rFont val="TH SarabunIT๙"/>
        <family val="2"/>
      </rPr>
      <t>)</t>
    </r>
  </si>
  <si>
    <t>๒๗-๓-๐๐-๑๑๐๑-๐๐๑</t>
  </si>
  <si>
    <t>อบต.เมืองฝ้าย</t>
  </si>
  <si>
    <t>นักบริหารงานท้องถิ่น</t>
  </si>
  <si>
    <t>1. พัฒนาโครงสร้างพื้นฐาน ผังเมือง สาธารณูปโภค และสาธารณูปการ</t>
  </si>
  <si>
    <t>เกินร้อยละ ๘๐ ขึ้นไป</t>
  </si>
  <si>
    <t>เป็นไปตามยุทธศาสตร์แผนพัฒนาสามปี</t>
  </si>
  <si>
    <t>2. ส่งเสริมการท่องเที่ยวทางวัฒนธรรมแหล่งเรียนรู้ชุมชน</t>
  </si>
  <si>
    <t>ส่งเสริมมากกว่า ๕ กิจกรรม</t>
  </si>
  <si>
    <t>โครงการกิจกรรมที่ส่งเสริมการท่องเที่ยว</t>
  </si>
  <si>
    <t>ส่วนราชการในสังกัดทุกๆส่วนเป็นเครือข่ายเชื่อมโยงกัน</t>
  </si>
  <si>
    <t>3. จัดทำข้อบัญญัติงบประมาณให้สอดคล้องกับแผนพัฒนาสามปี</t>
  </si>
  <si>
    <t>การใช้จ่ายเงินเป็นไปตามวิธีการงบประมาณ</t>
  </si>
  <si>
    <t>1. การกำกับติดตามอย่างสม่ำเสมอ</t>
  </si>
  <si>
    <t>2. การแก้ไขปัญหาอย่างมืออาชีพ</t>
  </si>
  <si>
    <t>๓. สร้างสรรค์เพื่อประโยชน์ของท้องถิ่น</t>
  </si>
</sst>
</file>

<file path=xl/styles.xml><?xml version="1.0" encoding="utf-8"?>
<styleSheet xmlns="http://schemas.openxmlformats.org/spreadsheetml/2006/main">
  <numFmts count="1">
    <numFmt numFmtId="187" formatCode="0.0"/>
  </numFmts>
  <fonts count="37">
    <font>
      <sz val="11"/>
      <color theme="1"/>
      <name val="Tahoma"/>
      <family val="2"/>
      <charset val="222"/>
      <scheme val="minor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sz val="16"/>
      <color rgb="FF000000"/>
      <name val="Wingdings"/>
      <charset val="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b/>
      <sz val="12"/>
      <color rgb="FF000000"/>
      <name val="TH SarabunIT๙"/>
      <family val="2"/>
    </font>
    <font>
      <sz val="12"/>
      <color rgb="FF000000"/>
      <name val="TH SarabunIT๙"/>
      <family val="2"/>
    </font>
    <font>
      <b/>
      <u/>
      <sz val="14"/>
      <color rgb="FF000000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u/>
      <sz val="16"/>
      <color rgb="FF000000"/>
      <name val="TH SarabunIT๙"/>
      <family val="2"/>
    </font>
    <font>
      <b/>
      <sz val="16"/>
      <color theme="1"/>
      <name val="TH SarabunIT๙"/>
      <family val="2"/>
    </font>
    <font>
      <b/>
      <sz val="15"/>
      <color rgb="FF000000"/>
      <name val="TH SarabunIT๙"/>
      <family val="2"/>
    </font>
    <font>
      <sz val="15"/>
      <color rgb="FF000000"/>
      <name val="TH SarabunIT๙"/>
      <family val="2"/>
    </font>
    <font>
      <sz val="12"/>
      <color rgb="FF7030A0"/>
      <name val="TH SarabunIT๙"/>
      <family val="2"/>
    </font>
    <font>
      <b/>
      <sz val="12"/>
      <color rgb="FF7030A0"/>
      <name val="TH SarabunIT๙"/>
      <family val="2"/>
    </font>
    <font>
      <b/>
      <sz val="12"/>
      <color rgb="FF7030A0"/>
      <name val="TH SarabunPSK"/>
      <family val="2"/>
    </font>
    <font>
      <sz val="16"/>
      <color rgb="FF7030A0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sz val="11"/>
      <color theme="1"/>
      <name val="Symbol"/>
      <family val="1"/>
      <charset val="2"/>
    </font>
    <font>
      <sz val="8"/>
      <color rgb="FF000000"/>
      <name val="TH SarabunIT๙"/>
      <family val="2"/>
    </font>
    <font>
      <b/>
      <sz val="16"/>
      <color theme="1"/>
      <name val="Symbol"/>
      <family val="1"/>
      <charset val="2"/>
    </font>
    <font>
      <b/>
      <sz val="16"/>
      <color rgb="FF000000"/>
      <name val="Wingdings"/>
      <charset val="2"/>
    </font>
    <font>
      <sz val="18"/>
      <color theme="1"/>
      <name val="TH SarabunIT๙"/>
      <family val="2"/>
    </font>
    <font>
      <sz val="16"/>
      <color theme="1"/>
      <name val="TH SarabunIT๙"/>
      <family val="2"/>
    </font>
    <font>
      <sz val="18"/>
      <color rgb="FF7030A0"/>
      <name val="TH SarabunIT๙"/>
      <family val="2"/>
    </font>
    <font>
      <b/>
      <sz val="24"/>
      <color theme="1"/>
      <name val="TH SarabunIT๙"/>
      <family val="2"/>
    </font>
    <font>
      <b/>
      <sz val="16"/>
      <color rgb="FF7030A0"/>
      <name val="TH SarabunIT๙"/>
      <family val="2"/>
    </font>
    <font>
      <sz val="16"/>
      <color theme="1"/>
      <name val="TH Kodchasal"/>
    </font>
    <font>
      <b/>
      <sz val="16"/>
      <color theme="1"/>
      <name val="TH Kodchasal"/>
    </font>
    <font>
      <b/>
      <sz val="26"/>
      <color theme="1"/>
      <name val="TH Kodchasal"/>
    </font>
    <font>
      <sz val="10"/>
      <name val="Arial"/>
      <family val="2"/>
    </font>
    <font>
      <b/>
      <sz val="16"/>
      <color rgb="FFC00000"/>
      <name val="TH Kodchasal"/>
    </font>
    <font>
      <b/>
      <sz val="16"/>
      <color rgb="FF7030A0"/>
      <name val="TH Kodchasal"/>
    </font>
    <font>
      <b/>
      <sz val="16"/>
      <color rgb="FFFF0000"/>
      <name val="TH Kodchasal"/>
    </font>
    <font>
      <sz val="16"/>
      <color theme="1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190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49" fontId="8" fillId="3" borderId="3" xfId="0" quotePrefix="1" applyNumberFormat="1" applyFont="1" applyFill="1" applyBorder="1" applyAlignment="1">
      <alignment vertical="center"/>
    </xf>
    <xf numFmtId="49" fontId="5" fillId="3" borderId="4" xfId="0" quotePrefix="1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top" wrapText="1"/>
    </xf>
    <xf numFmtId="0" fontId="2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vertical="center" textRotation="90"/>
    </xf>
    <xf numFmtId="0" fontId="18" fillId="0" borderId="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" fillId="0" borderId="0" xfId="0" applyFont="1" applyAlignment="1">
      <alignment horizontal="left" vertical="center" indent="4"/>
    </xf>
    <xf numFmtId="0" fontId="1" fillId="0" borderId="0" xfId="0" applyFont="1" applyAlignment="1">
      <alignment horizontal="left" vertical="center" indent="1"/>
    </xf>
    <xf numFmtId="0" fontId="19" fillId="0" borderId="0" xfId="0" applyFont="1" applyAlignment="1"/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9" fillId="0" borderId="16" xfId="0" applyFont="1" applyBorder="1" applyAlignment="1"/>
    <xf numFmtId="0" fontId="2" fillId="0" borderId="15" xfId="0" applyFont="1" applyBorder="1" applyAlignment="1">
      <alignment wrapText="1"/>
    </xf>
    <xf numFmtId="0" fontId="19" fillId="0" borderId="5" xfId="0" applyFont="1" applyBorder="1" applyAlignment="1"/>
    <xf numFmtId="0" fontId="2" fillId="0" borderId="12" xfId="0" applyFont="1" applyBorder="1" applyAlignment="1">
      <alignment wrapText="1"/>
    </xf>
    <xf numFmtId="0" fontId="22" fillId="0" borderId="11" xfId="0" applyFont="1" applyBorder="1" applyAlignment="1">
      <alignment horizontal="right"/>
    </xf>
    <xf numFmtId="0" fontId="2" fillId="0" borderId="1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19" fillId="0" borderId="7" xfId="0" applyFont="1" applyBorder="1" applyAlignment="1"/>
    <xf numFmtId="0" fontId="2" fillId="0" borderId="0" xfId="0" applyFont="1" applyAlignment="1">
      <alignment vertical="center"/>
    </xf>
    <xf numFmtId="0" fontId="2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24" fillId="0" borderId="0" xfId="0" applyFont="1"/>
    <xf numFmtId="0" fontId="25" fillId="0" borderId="0" xfId="0" applyFont="1"/>
    <xf numFmtId="0" fontId="2" fillId="0" borderId="16" xfId="0" applyFont="1" applyBorder="1" applyAlignment="1">
      <alignment vertical="center"/>
    </xf>
    <xf numFmtId="0" fontId="27" fillId="0" borderId="0" xfId="0" applyFont="1" applyAlignment="1">
      <alignment horizontal="center"/>
    </xf>
    <xf numFmtId="0" fontId="25" fillId="0" borderId="0" xfId="0" applyFont="1" applyBorder="1"/>
    <xf numFmtId="0" fontId="11" fillId="0" borderId="19" xfId="0" applyFont="1" applyBorder="1"/>
    <xf numFmtId="0" fontId="17" fillId="0" borderId="0" xfId="0" applyFont="1" applyBorder="1"/>
    <xf numFmtId="0" fontId="11" fillId="0" borderId="0" xfId="0" applyFont="1" applyFill="1" applyBorder="1"/>
    <xf numFmtId="0" fontId="3" fillId="0" borderId="0" xfId="0" applyFont="1" applyAlignment="1">
      <alignment vertical="center"/>
    </xf>
    <xf numFmtId="0" fontId="17" fillId="4" borderId="12" xfId="0" applyFont="1" applyFill="1" applyBorder="1"/>
    <xf numFmtId="0" fontId="17" fillId="4" borderId="15" xfId="0" applyFont="1" applyFill="1" applyBorder="1"/>
    <xf numFmtId="0" fontId="17" fillId="0" borderId="15" xfId="0" applyFont="1" applyFill="1" applyBorder="1"/>
    <xf numFmtId="0" fontId="11" fillId="5" borderId="2" xfId="0" applyFont="1" applyFill="1" applyBorder="1"/>
    <xf numFmtId="0" fontId="11" fillId="5" borderId="3" xfId="0" applyFont="1" applyFill="1" applyBorder="1"/>
    <xf numFmtId="0" fontId="11" fillId="5" borderId="4" xfId="0" applyFont="1" applyFill="1" applyBorder="1"/>
    <xf numFmtId="0" fontId="25" fillId="0" borderId="3" xfId="0" applyFont="1" applyBorder="1"/>
    <xf numFmtId="0" fontId="11" fillId="5" borderId="1" xfId="0" applyFont="1" applyFill="1" applyBorder="1"/>
    <xf numFmtId="0" fontId="17" fillId="4" borderId="7" xfId="0" applyFont="1" applyFill="1" applyBorder="1"/>
    <xf numFmtId="0" fontId="25" fillId="0" borderId="16" xfId="0" applyFont="1" applyBorder="1"/>
    <xf numFmtId="0" fontId="17" fillId="4" borderId="7" xfId="0" applyFont="1" applyFill="1" applyBorder="1" applyAlignment="1">
      <alignment horizontal="left"/>
    </xf>
    <xf numFmtId="0" fontId="17" fillId="0" borderId="20" xfId="0" applyFont="1" applyFill="1" applyBorder="1"/>
    <xf numFmtId="0" fontId="28" fillId="0" borderId="9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0" xfId="0" applyFont="1" applyFill="1" applyProtection="1">
      <protection hidden="1"/>
    </xf>
    <xf numFmtId="0" fontId="17" fillId="4" borderId="0" xfId="0" applyFont="1" applyFill="1" applyBorder="1" applyAlignment="1">
      <alignment horizontal="right"/>
    </xf>
    <xf numFmtId="0" fontId="29" fillId="4" borderId="0" xfId="0" applyFont="1" applyFill="1" applyProtection="1">
      <protection hidden="1"/>
    </xf>
    <xf numFmtId="0" fontId="30" fillId="6" borderId="0" xfId="0" applyFont="1" applyFill="1" applyProtection="1">
      <protection hidden="1"/>
    </xf>
    <xf numFmtId="0" fontId="29" fillId="6" borderId="0" xfId="0" applyFont="1" applyFill="1" applyProtection="1">
      <protection hidden="1"/>
    </xf>
    <xf numFmtId="0" fontId="17" fillId="6" borderId="0" xfId="0" applyFont="1" applyFill="1" applyBorder="1" applyAlignment="1">
      <alignment horizontal="right"/>
    </xf>
    <xf numFmtId="0" fontId="29" fillId="6" borderId="0" xfId="0" applyFont="1" applyFill="1" applyAlignment="1" applyProtection="1">
      <alignment horizontal="center"/>
      <protection hidden="1"/>
    </xf>
    <xf numFmtId="0" fontId="29" fillId="6" borderId="0" xfId="0" applyFont="1" applyFill="1" applyAlignment="1" applyProtection="1">
      <alignment horizontal="left"/>
      <protection hidden="1"/>
    </xf>
    <xf numFmtId="0" fontId="36" fillId="0" borderId="0" xfId="0" applyFont="1" applyAlignment="1">
      <alignment horizontal="center"/>
    </xf>
    <xf numFmtId="187" fontId="7" fillId="0" borderId="21" xfId="0" applyNumberFormat="1" applyFont="1" applyBorder="1" applyAlignment="1">
      <alignment horizontal="center" vertical="center" textRotation="90" wrapText="1"/>
    </xf>
    <xf numFmtId="187" fontId="7" fillId="0" borderId="22" xfId="0" applyNumberFormat="1" applyFont="1" applyBorder="1" applyAlignment="1">
      <alignment horizontal="center" vertical="center" textRotation="90" wrapText="1"/>
    </xf>
    <xf numFmtId="187" fontId="7" fillId="0" borderId="23" xfId="0" applyNumberFormat="1" applyFont="1" applyBorder="1" applyAlignment="1">
      <alignment horizontal="center" vertical="center" textRotation="90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31" fillId="4" borderId="0" xfId="0" applyFont="1" applyFill="1" applyAlignment="1" applyProtection="1">
      <alignment horizontal="center"/>
      <protection hidden="1"/>
    </xf>
    <xf numFmtId="0" fontId="29" fillId="4" borderId="0" xfId="0" applyFont="1" applyFill="1" applyAlignment="1" applyProtection="1">
      <alignment horizontal="left" wrapText="1"/>
      <protection hidden="1"/>
    </xf>
    <xf numFmtId="0" fontId="29" fillId="4" borderId="0" xfId="0" applyFont="1" applyFill="1" applyAlignment="1" applyProtection="1">
      <alignment horizontal="left" vertical="top" wrapText="1"/>
      <protection hidden="1"/>
    </xf>
    <xf numFmtId="0" fontId="29" fillId="4" borderId="0" xfId="0" applyFont="1" applyFill="1" applyAlignment="1" applyProtection="1">
      <alignment horizontal="center"/>
      <protection hidden="1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7" fillId="4" borderId="6" xfId="0" applyFont="1" applyFill="1" applyBorder="1" applyAlignment="1">
      <alignment horizontal="left"/>
    </xf>
    <xf numFmtId="0" fontId="26" fillId="4" borderId="20" xfId="0" applyFont="1" applyFill="1" applyBorder="1" applyAlignment="1">
      <alignment horizontal="left"/>
    </xf>
    <xf numFmtId="0" fontId="26" fillId="4" borderId="18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left" vertical="top"/>
    </xf>
    <xf numFmtId="0" fontId="17" fillId="4" borderId="4" xfId="0" applyFont="1" applyFill="1" applyBorder="1" applyAlignment="1">
      <alignment horizontal="left" vertical="top"/>
    </xf>
    <xf numFmtId="0" fontId="2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49" fontId="5" fillId="3" borderId="3" xfId="0" quotePrefix="1" applyNumberFormat="1" applyFont="1" applyFill="1" applyBorder="1" applyAlignment="1">
      <alignment horizontal="center" vertical="center" wrapText="1"/>
    </xf>
    <xf numFmtId="49" fontId="5" fillId="3" borderId="4" xfId="0" quotePrefix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1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wrapText="1"/>
    </xf>
    <xf numFmtId="59" fontId="15" fillId="0" borderId="1" xfId="0" applyNumberFormat="1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59" fontId="1" fillId="0" borderId="4" xfId="0" applyNumberFormat="1" applyFont="1" applyBorder="1" applyAlignment="1">
      <alignment horizontal="center"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4</xdr:row>
      <xdr:rowOff>66675</xdr:rowOff>
    </xdr:from>
    <xdr:to>
      <xdr:col>12</xdr:col>
      <xdr:colOff>957569</xdr:colOff>
      <xdr:row>10</xdr:row>
      <xdr:rowOff>190500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24925" y="2390775"/>
          <a:ext cx="1938644" cy="1952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NB/Downloads/&#3619;&#3634;&#3618;&#3591;&#3634;&#3609;&#3649;&#3610;&#3610;&#3651;&#3627;&#3617;&#3656;/&#3619;&#3634;&#3618;&#3591;&#3634;&#3609;&#3585;&#3634;&#3619;&#3588;&#3623;&#3610;&#3588;&#3640;&#3617;&#3591;&#3634;&#3609;&#3585;&#3656;&#3629;&#3626;&#3619;&#3657;&#3634;&#35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กรอกข้อมูล"/>
      <sheetName val="ตารางคำนวณ"/>
      <sheetName val="รายงานสัปดาห์"/>
      <sheetName val="ผลการดำเนินงานในสัปดาห์"/>
      <sheetName val="บันทึกการทำงานของผู้รับจ้าง"/>
      <sheetName val="รายงานประจำเดือน"/>
      <sheetName val="1.ข้อมูลเกี่ยวกับงาน"/>
      <sheetName val="2.ผลการดำเนินงานประจำเดือน"/>
      <sheetName val="3.งวดงานและการตรวจรับ"/>
      <sheetName val="4.ทดสอบ ขอใช้วัสดุ"/>
      <sheetName val="5.ปัญหาอุปสรรค 6. สรุปผล"/>
      <sheetName val="รายละเอียดป้าย"/>
    </sheetNames>
    <sheetDataSet>
      <sheetData sheetId="0"/>
      <sheetData sheetId="1">
        <row r="3">
          <cell r="B3">
            <v>1.2630999999999999</v>
          </cell>
        </row>
        <row r="4">
          <cell r="B4">
            <v>10624999.992196999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showGridLines="0" topLeftCell="A13" workbookViewId="0">
      <selection activeCell="H11" sqref="H11"/>
    </sheetView>
  </sheetViews>
  <sheetFormatPr defaultRowHeight="24"/>
  <cols>
    <col min="1" max="8" width="9" style="98"/>
    <col min="9" max="9" width="19.875" style="98" customWidth="1"/>
    <col min="10" max="10" width="15.75" style="98" customWidth="1"/>
    <col min="11" max="11" width="9" style="98"/>
    <col min="12" max="12" width="13.375" style="98" customWidth="1"/>
    <col min="13" max="13" width="13.5" style="98" customWidth="1"/>
    <col min="14" max="16384" width="9" style="98"/>
  </cols>
  <sheetData>
    <row r="1" spans="1:16" ht="41.25">
      <c r="A1" s="125" t="s">
        <v>165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9.7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120" customHeight="1">
      <c r="A3" s="126" t="s">
        <v>173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2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>
      <c r="A5" s="127" t="s">
        <v>174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</row>
    <row r="6" spans="1:16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6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16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</row>
    <row r="12" spans="1:16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28" t="s">
        <v>164</v>
      </c>
      <c r="M12" s="128"/>
      <c r="N12" s="100"/>
      <c r="O12" s="100"/>
      <c r="P12" s="100"/>
    </row>
    <row r="13" spans="1:16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</row>
    <row r="14" spans="1:16" ht="24.75">
      <c r="A14" s="101" t="s">
        <v>172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</row>
    <row r="15" spans="1:16" ht="24.75">
      <c r="A15" s="102"/>
      <c r="B15" s="102" t="s">
        <v>166</v>
      </c>
      <c r="C15" s="102"/>
      <c r="D15" s="102"/>
      <c r="E15" s="102"/>
      <c r="F15" s="102"/>
      <c r="G15" s="102"/>
      <c r="H15" s="99"/>
      <c r="I15" s="102"/>
      <c r="J15" s="102"/>
      <c r="K15" s="102"/>
      <c r="L15" s="102"/>
      <c r="M15" s="102"/>
      <c r="N15" s="102"/>
      <c r="O15" s="102"/>
      <c r="P15" s="102"/>
    </row>
    <row r="16" spans="1:16" ht="24.75">
      <c r="A16" s="102"/>
      <c r="B16" s="102" t="s">
        <v>167</v>
      </c>
      <c r="C16" s="102"/>
      <c r="D16" s="102"/>
      <c r="E16" s="102"/>
      <c r="F16" s="102"/>
      <c r="G16" s="102"/>
      <c r="H16" s="103"/>
      <c r="I16" s="104"/>
      <c r="J16" s="104"/>
      <c r="K16" s="104"/>
      <c r="L16" s="104"/>
      <c r="M16" s="104"/>
      <c r="N16" s="102"/>
      <c r="O16" s="102"/>
      <c r="P16" s="102"/>
    </row>
    <row r="17" spans="1:16" ht="24.75">
      <c r="A17" s="102"/>
      <c r="B17" s="105" t="s">
        <v>168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</row>
    <row r="18" spans="1:16" ht="24.75">
      <c r="A18" s="102"/>
      <c r="B18" s="105" t="s">
        <v>169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</row>
    <row r="19" spans="1:16" ht="24.75">
      <c r="A19" s="102"/>
      <c r="B19" s="105" t="s">
        <v>170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</row>
    <row r="20" spans="1:16" ht="24.75">
      <c r="A20" s="102"/>
      <c r="B20" s="105" t="s">
        <v>171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</row>
  </sheetData>
  <sheetProtection password="836D" sheet="1" objects="1" scenarios="1" selectLockedCells="1" selectUnlockedCells="1"/>
  <mergeCells count="4">
    <mergeCell ref="A1:P1"/>
    <mergeCell ref="A3:P3"/>
    <mergeCell ref="A5:P5"/>
    <mergeCell ref="L12:M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9"/>
  <sheetViews>
    <sheetView showGridLines="0" tabSelected="1" workbookViewId="0">
      <selection activeCell="G11" sqref="G11"/>
    </sheetView>
  </sheetViews>
  <sheetFormatPr defaultRowHeight="23.25"/>
  <cols>
    <col min="1" max="1" width="16" style="74" customWidth="1"/>
    <col min="2" max="2" width="21.25" style="74" customWidth="1"/>
    <col min="3" max="3" width="2.125" style="74" customWidth="1"/>
    <col min="4" max="4" width="27.25" style="74" customWidth="1"/>
    <col min="5" max="5" width="22" style="74" customWidth="1"/>
    <col min="6" max="6" width="9" style="74"/>
    <col min="7" max="7" width="9" style="74" customWidth="1"/>
    <col min="8" max="8" width="20.375" style="74" hidden="1" customWidth="1"/>
    <col min="9" max="9" width="10.25" style="74" hidden="1" customWidth="1"/>
    <col min="10" max="10" width="11.5" style="74" hidden="1" customWidth="1"/>
    <col min="11" max="11" width="16.125" style="74" hidden="1" customWidth="1"/>
    <col min="12" max="12" width="10.25" style="74" hidden="1" customWidth="1"/>
    <col min="13" max="16384" width="9" style="74"/>
  </cols>
  <sheetData>
    <row r="1" spans="1:12" ht="30.75">
      <c r="A1" s="129" t="s">
        <v>161</v>
      </c>
      <c r="B1" s="129"/>
      <c r="C1" s="129"/>
      <c r="D1" s="129"/>
      <c r="E1" s="129"/>
    </row>
    <row r="2" spans="1:12" ht="16.5" customHeight="1">
      <c r="A2" s="77"/>
      <c r="B2" s="77"/>
      <c r="C2" s="77"/>
      <c r="D2" s="77"/>
      <c r="E2" s="77"/>
    </row>
    <row r="3" spans="1:12">
      <c r="A3" s="90" t="s">
        <v>127</v>
      </c>
      <c r="B3" s="132" t="s">
        <v>158</v>
      </c>
      <c r="C3" s="132"/>
      <c r="D3" s="132" t="s">
        <v>182</v>
      </c>
      <c r="E3" s="133"/>
    </row>
    <row r="4" spans="1:12" s="75" customFormat="1" ht="20.25">
      <c r="A4" s="88" t="s">
        <v>128</v>
      </c>
      <c r="B4" s="131">
        <v>2</v>
      </c>
      <c r="C4" s="131"/>
      <c r="D4" s="90" t="s">
        <v>175</v>
      </c>
      <c r="E4" s="93">
        <v>2559</v>
      </c>
    </row>
    <row r="5" spans="1:12" s="75" customFormat="1" ht="20.25" customHeight="1">
      <c r="A5" s="79"/>
      <c r="B5" s="80"/>
      <c r="C5" s="78"/>
      <c r="D5" s="81"/>
      <c r="E5" s="94"/>
      <c r="H5" s="75" t="s">
        <v>148</v>
      </c>
      <c r="I5" s="140" t="s">
        <v>130</v>
      </c>
      <c r="J5" s="140"/>
      <c r="K5" s="140"/>
    </row>
    <row r="6" spans="1:12" s="75" customFormat="1" ht="20.25">
      <c r="A6" s="86" t="s">
        <v>3</v>
      </c>
      <c r="B6" s="83" t="s">
        <v>183</v>
      </c>
      <c r="C6" s="89"/>
      <c r="D6" s="86" t="s">
        <v>4</v>
      </c>
      <c r="E6" s="83" t="s">
        <v>184</v>
      </c>
      <c r="H6" s="75" t="s">
        <v>136</v>
      </c>
      <c r="I6" s="75" t="s">
        <v>145</v>
      </c>
      <c r="J6" s="75" t="s">
        <v>146</v>
      </c>
      <c r="K6" s="75" t="s">
        <v>147</v>
      </c>
    </row>
    <row r="7" spans="1:12" s="75" customFormat="1" ht="20.25">
      <c r="A7" s="87" t="s">
        <v>133</v>
      </c>
      <c r="B7" s="84" t="s">
        <v>195</v>
      </c>
      <c r="C7" s="89"/>
      <c r="D7" s="88" t="s">
        <v>129</v>
      </c>
      <c r="E7" s="91" t="s">
        <v>153</v>
      </c>
      <c r="H7" s="75" t="s">
        <v>137</v>
      </c>
      <c r="I7" s="75" t="s">
        <v>145</v>
      </c>
      <c r="J7" s="75" t="s">
        <v>146</v>
      </c>
      <c r="K7" s="75" t="s">
        <v>147</v>
      </c>
    </row>
    <row r="8" spans="1:12" s="75" customFormat="1" ht="20.25">
      <c r="A8" s="87" t="s">
        <v>132</v>
      </c>
      <c r="B8" s="84" t="s">
        <v>196</v>
      </c>
      <c r="C8" s="89"/>
      <c r="D8" s="92"/>
      <c r="E8" s="85"/>
      <c r="H8" s="75" t="s">
        <v>138</v>
      </c>
      <c r="I8" s="75" t="s">
        <v>141</v>
      </c>
      <c r="J8" s="75" t="s">
        <v>142</v>
      </c>
      <c r="K8" s="75" t="s">
        <v>143</v>
      </c>
      <c r="L8" s="75" t="s">
        <v>144</v>
      </c>
    </row>
    <row r="9" spans="1:12" s="75" customFormat="1" ht="20.25">
      <c r="A9" s="87" t="s">
        <v>129</v>
      </c>
      <c r="B9" s="84" t="s">
        <v>197</v>
      </c>
      <c r="C9" s="89"/>
      <c r="D9" s="134" t="str">
        <f>VLOOKUP(B3,H12:I16,2)&amp;D3</f>
        <v>นายกองค์การบริหารส่วนตำบลเมืองฝ้าย</v>
      </c>
      <c r="E9" s="137" t="s">
        <v>184</v>
      </c>
      <c r="H9" s="75" t="s">
        <v>134</v>
      </c>
      <c r="I9" s="75" t="s">
        <v>139</v>
      </c>
      <c r="J9" s="75" t="s">
        <v>135</v>
      </c>
      <c r="K9" s="75" t="s">
        <v>140</v>
      </c>
    </row>
    <row r="10" spans="1:12" s="75" customFormat="1" ht="20.25">
      <c r="A10" s="87" t="s">
        <v>131</v>
      </c>
      <c r="B10" s="84" t="s">
        <v>136</v>
      </c>
      <c r="C10" s="89"/>
      <c r="D10" s="135"/>
      <c r="E10" s="138"/>
    </row>
    <row r="11" spans="1:12" s="75" customFormat="1" ht="20.25">
      <c r="A11" s="88" t="s">
        <v>130</v>
      </c>
      <c r="B11" s="91" t="s">
        <v>146</v>
      </c>
      <c r="C11" s="89"/>
      <c r="D11" s="136"/>
      <c r="E11" s="139"/>
    </row>
    <row r="12" spans="1:12">
      <c r="H12" s="75" t="s">
        <v>151</v>
      </c>
      <c r="I12" s="75" t="s">
        <v>154</v>
      </c>
      <c r="J12" s="75"/>
    </row>
    <row r="13" spans="1:12">
      <c r="H13" s="75" t="s">
        <v>160</v>
      </c>
      <c r="I13" s="75" t="s">
        <v>156</v>
      </c>
      <c r="J13" s="75"/>
    </row>
    <row r="14" spans="1:12">
      <c r="H14" s="75" t="s">
        <v>159</v>
      </c>
      <c r="I14" s="75" t="s">
        <v>155</v>
      </c>
      <c r="J14" s="75"/>
    </row>
    <row r="15" spans="1:12">
      <c r="H15" s="75" t="s">
        <v>152</v>
      </c>
      <c r="I15" s="75" t="s">
        <v>157</v>
      </c>
      <c r="J15" s="75"/>
    </row>
    <row r="16" spans="1:12">
      <c r="H16" s="75" t="s">
        <v>158</v>
      </c>
      <c r="I16" s="75" t="s">
        <v>153</v>
      </c>
      <c r="J16" s="75"/>
    </row>
    <row r="18" spans="8:34"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</row>
    <row r="19" spans="8:34"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</row>
  </sheetData>
  <sortState ref="H12:I16">
    <sortCondition ref="H12"/>
  </sortState>
  <mergeCells count="9">
    <mergeCell ref="A1:E1"/>
    <mergeCell ref="H18:AH18"/>
    <mergeCell ref="H19:AH19"/>
    <mergeCell ref="B4:C4"/>
    <mergeCell ref="D3:E3"/>
    <mergeCell ref="D9:D11"/>
    <mergeCell ref="E9:E11"/>
    <mergeCell ref="I5:K5"/>
    <mergeCell ref="B3:C3"/>
  </mergeCells>
  <dataValidations count="4">
    <dataValidation type="list" allowBlank="1" showInputMessage="1" showErrorMessage="1" sqref="B10">
      <formula1>ประเภท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B3">
      <formula1>"องค์การบริหารส่วนตำบล,เทศบาลตำบล,เทศบาลเมือง,เทศบาลนคร,องค์การบริหารส่วนจังหวัด"</formula1>
    </dataValidation>
    <dataValidation type="list" allowBlank="1" showInputMessage="1" showErrorMessage="1" sqref="B4">
      <formula1>"1,2"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20"/>
  <sheetViews>
    <sheetView showGridLines="0" showZeros="0" view="pageBreakPreview" topLeftCell="A16" zoomScaleSheetLayoutView="100" workbookViewId="0">
      <selection activeCell="N18" sqref="N18"/>
    </sheetView>
  </sheetViews>
  <sheetFormatPr defaultRowHeight="19.5"/>
  <cols>
    <col min="1" max="1" width="16" style="2" customWidth="1"/>
    <col min="2" max="2" width="4.75" style="2" customWidth="1"/>
    <col min="3" max="3" width="7.875" style="2" customWidth="1"/>
    <col min="4" max="4" width="9" style="2"/>
    <col min="5" max="5" width="8.5" style="2" customWidth="1"/>
    <col min="6" max="25" width="2.625" style="2" customWidth="1"/>
    <col min="26" max="26" width="9.5" style="2" customWidth="1"/>
    <col min="27" max="27" width="10.625" style="2" customWidth="1"/>
    <col min="28" max="28" width="11.75" style="2" customWidth="1"/>
    <col min="29" max="29" width="9" style="2" customWidth="1"/>
    <col min="30" max="31" width="9" style="2" hidden="1" customWidth="1"/>
    <col min="32" max="32" width="15.375" style="2" hidden="1" customWidth="1"/>
    <col min="33" max="33" width="9" style="2" hidden="1" customWidth="1"/>
    <col min="34" max="37" width="9" style="2" customWidth="1"/>
    <col min="38" max="16384" width="9" style="2"/>
  </cols>
  <sheetData>
    <row r="1" spans="1:33" ht="20.25" customHeight="1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</row>
    <row r="2" spans="1:33" ht="20.25" customHeight="1">
      <c r="A2" s="1" t="s">
        <v>1</v>
      </c>
      <c r="B2" s="82" t="str">
        <f>IF(กรอกข้อมูล!B4=1,AG3,AG2)</f>
        <v>¨</v>
      </c>
      <c r="C2" s="67" t="str">
        <f>"ครั้งที่ 1     1 ตุลาคม "&amp;กรอกข้อมูล!E4-1&amp;" ถึง  31  มีนาคม "&amp;กรอกข้อมูล!E4</f>
        <v>ครั้งที่ 1     1 ตุลาคม 2558 ถึง  31  มีนาคม 2559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G2" s="82" t="s">
        <v>163</v>
      </c>
    </row>
    <row r="3" spans="1:33" ht="20.25" customHeight="1">
      <c r="B3" s="82" t="str">
        <f>IF(กรอกข้อมูล!B4=2,AG3,AG2)</f>
        <v>þ</v>
      </c>
      <c r="C3" s="67" t="str">
        <f>"ครั้งที่ 2     1 เมษายน "&amp;กรอกข้อมูล!E4&amp;" ถึง  30  กันยายน "&amp;กรอกข้อมูล!E4</f>
        <v>ครั้งที่ 2     1 เมษายน 2559 ถึง  30  กันยายน 2559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G3" s="82" t="s">
        <v>162</v>
      </c>
    </row>
    <row r="4" spans="1:33" ht="20.25" customHeight="1">
      <c r="A4" s="1" t="s">
        <v>2</v>
      </c>
    </row>
    <row r="5" spans="1:33" ht="20.25" customHeight="1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</row>
    <row r="6" spans="1:33" ht="20.25" customHeight="1">
      <c r="A6" s="141" t="str">
        <f>"ชื่อ –  นามสกุล   "&amp;กรอกข้อมูล!B6</f>
        <v>ชื่อ –  นามสกุล   นายประกาศิต วิวาโค</v>
      </c>
      <c r="B6" s="141"/>
      <c r="C6" s="141"/>
      <c r="D6" s="141"/>
      <c r="E6" s="141"/>
      <c r="F6" s="141" t="str">
        <f>"ตำแหน่ง (ชื่อตำแหน่งในสายงาน)  "&amp;กรอกข้อมูล!B9</f>
        <v>ตำแหน่ง (ชื่อตำแหน่งในสายงาน)  นักบริหารงานท้องถิ่น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 t="str">
        <f>"ระดับตำแหน่ง  "&amp;กรอกข้อมูล!B11</f>
        <v>ระดับตำแหน่ง  กลาง</v>
      </c>
      <c r="AA6" s="141"/>
      <c r="AB6" s="141"/>
    </row>
    <row r="7" spans="1:33" ht="20.25" customHeight="1">
      <c r="A7" s="141" t="str">
        <f>"ประเภทตำแหน่ง  "&amp;กรอกข้อมูล!B10</f>
        <v>ประเภทตำแหน่ง  บริหารท้องถิ่น</v>
      </c>
      <c r="B7" s="141"/>
      <c r="C7" s="141"/>
      <c r="D7" s="141"/>
      <c r="E7" s="141"/>
      <c r="F7" s="141" t="str">
        <f>"ตำแหน่งเลขที่  "&amp;กรอกข้อมูล!B7</f>
        <v>ตำแหน่งเลขที่  ๒๗-๓-๐๐-๑๑๐๑-๐๐๑</v>
      </c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 t="str">
        <f>"สังกัด  "&amp;กรอกข้อมูล!B8</f>
        <v>สังกัด  อบต.เมืองฝ้าย</v>
      </c>
      <c r="AA7" s="141"/>
      <c r="AB7" s="141"/>
    </row>
    <row r="8" spans="1:33" ht="20.25" customHeight="1">
      <c r="A8" s="148" t="s">
        <v>4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</row>
    <row r="9" spans="1:33" ht="20.25" customHeight="1">
      <c r="A9" s="141" t="str">
        <f>"ชื่อ – นามสกุล   "&amp;กรอกข้อมูล!E6</f>
        <v>ชื่อ – นามสกุล   นายทวี   พยัคฆา</v>
      </c>
      <c r="B9" s="141"/>
      <c r="C9" s="141"/>
      <c r="D9" s="141"/>
      <c r="E9" s="141"/>
      <c r="F9" s="141" t="str">
        <f>"ตำแหน่ง (ชื่อตำแหน่งในการบริหารงาน)   "&amp;กรอกข้อมูล!E7</f>
        <v>ตำแหน่ง (ชื่อตำแหน่งในการบริหารงาน)   นายกองค์การบริหารส่วนตำบล</v>
      </c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</row>
    <row r="10" spans="1:33" ht="20.25">
      <c r="A10" s="1" t="s">
        <v>19</v>
      </c>
    </row>
    <row r="11" spans="1:33" ht="19.5" customHeight="1">
      <c r="A11" s="142" t="s">
        <v>20</v>
      </c>
      <c r="B11" s="142" t="s">
        <v>18</v>
      </c>
      <c r="C11" s="155" t="s">
        <v>5</v>
      </c>
      <c r="D11" s="155"/>
      <c r="E11" s="155"/>
      <c r="F11" s="155" t="s">
        <v>6</v>
      </c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44" t="s">
        <v>7</v>
      </c>
      <c r="AA11" s="144" t="s">
        <v>30</v>
      </c>
      <c r="AB11" s="144" t="s">
        <v>31</v>
      </c>
    </row>
    <row r="12" spans="1:33" ht="17.25" customHeight="1">
      <c r="A12" s="143"/>
      <c r="B12" s="143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45"/>
      <c r="AA12" s="145"/>
      <c r="AB12" s="145"/>
    </row>
    <row r="13" spans="1:33" ht="19.5" customHeight="1">
      <c r="A13" s="143"/>
      <c r="B13" s="143"/>
      <c r="C13" s="142" t="s">
        <v>8</v>
      </c>
      <c r="D13" s="142" t="s">
        <v>9</v>
      </c>
      <c r="E13" s="142" t="s">
        <v>10</v>
      </c>
      <c r="F13" s="142" t="s">
        <v>11</v>
      </c>
      <c r="G13" s="142"/>
      <c r="H13" s="142"/>
      <c r="I13" s="142"/>
      <c r="J13" s="142"/>
      <c r="K13" s="142"/>
      <c r="L13" s="142" t="s">
        <v>12</v>
      </c>
      <c r="M13" s="142"/>
      <c r="N13" s="142"/>
      <c r="O13" s="142"/>
      <c r="P13" s="142"/>
      <c r="Q13" s="142"/>
      <c r="R13" s="142" t="s">
        <v>13</v>
      </c>
      <c r="S13" s="142"/>
      <c r="T13" s="142"/>
      <c r="U13" s="142"/>
      <c r="V13" s="142"/>
      <c r="W13" s="142"/>
      <c r="X13" s="142"/>
      <c r="Y13" s="142"/>
      <c r="Z13" s="11" t="s">
        <v>33</v>
      </c>
      <c r="AA13" s="11" t="s">
        <v>35</v>
      </c>
      <c r="AB13" s="145"/>
    </row>
    <row r="14" spans="1:33" ht="15" customHeight="1">
      <c r="A14" s="143"/>
      <c r="B14" s="143"/>
      <c r="C14" s="143"/>
      <c r="D14" s="143"/>
      <c r="E14" s="143"/>
      <c r="F14" s="152" t="s">
        <v>27</v>
      </c>
      <c r="G14" s="153"/>
      <c r="H14" s="153"/>
      <c r="I14" s="153"/>
      <c r="J14" s="153"/>
      <c r="K14" s="154"/>
      <c r="L14" s="152" t="s">
        <v>28</v>
      </c>
      <c r="M14" s="153"/>
      <c r="N14" s="153"/>
      <c r="O14" s="153"/>
      <c r="P14" s="153"/>
      <c r="Q14" s="154"/>
      <c r="R14" s="152" t="s">
        <v>29</v>
      </c>
      <c r="S14" s="153"/>
      <c r="T14" s="153"/>
      <c r="U14" s="153"/>
      <c r="V14" s="153"/>
      <c r="W14" s="153"/>
      <c r="X14" s="153"/>
      <c r="Y14" s="154"/>
      <c r="Z14" s="146" t="s">
        <v>34</v>
      </c>
      <c r="AA14" s="12" t="s">
        <v>36</v>
      </c>
      <c r="AB14" s="145"/>
    </row>
    <row r="15" spans="1:33">
      <c r="A15" s="9" t="s">
        <v>21</v>
      </c>
      <c r="B15" s="9" t="s">
        <v>22</v>
      </c>
      <c r="C15" s="9" t="s">
        <v>24</v>
      </c>
      <c r="D15" s="9" t="s">
        <v>25</v>
      </c>
      <c r="E15" s="9" t="s">
        <v>26</v>
      </c>
      <c r="F15" s="107">
        <v>0.5</v>
      </c>
      <c r="G15" s="108">
        <v>1</v>
      </c>
      <c r="H15" s="108">
        <v>1.5</v>
      </c>
      <c r="I15" s="108">
        <v>2</v>
      </c>
      <c r="J15" s="108">
        <v>2.5</v>
      </c>
      <c r="K15" s="109">
        <v>3</v>
      </c>
      <c r="L15" s="107">
        <v>0.5</v>
      </c>
      <c r="M15" s="108">
        <v>1</v>
      </c>
      <c r="N15" s="108">
        <v>1.5</v>
      </c>
      <c r="O15" s="108">
        <v>2</v>
      </c>
      <c r="P15" s="108">
        <v>2.5</v>
      </c>
      <c r="Q15" s="109">
        <v>3</v>
      </c>
      <c r="R15" s="107">
        <v>0.5</v>
      </c>
      <c r="S15" s="108">
        <v>1</v>
      </c>
      <c r="T15" s="108">
        <v>1.5</v>
      </c>
      <c r="U15" s="108">
        <v>2</v>
      </c>
      <c r="V15" s="108">
        <v>2.5</v>
      </c>
      <c r="W15" s="108">
        <v>3</v>
      </c>
      <c r="X15" s="108">
        <v>3.5</v>
      </c>
      <c r="Y15" s="109">
        <v>4</v>
      </c>
      <c r="Z15" s="147"/>
      <c r="AA15" s="13" t="s">
        <v>37</v>
      </c>
      <c r="AB15" s="10" t="s">
        <v>32</v>
      </c>
    </row>
    <row r="16" spans="1:33" ht="62.25" customHeight="1">
      <c r="A16" s="55" t="s">
        <v>198</v>
      </c>
      <c r="B16" s="56">
        <v>15</v>
      </c>
      <c r="C16" s="57" t="s">
        <v>199</v>
      </c>
      <c r="D16" s="57" t="s">
        <v>200</v>
      </c>
      <c r="E16" s="57" t="s">
        <v>185</v>
      </c>
      <c r="F16" s="110"/>
      <c r="G16" s="111"/>
      <c r="H16" s="111"/>
      <c r="I16" s="111"/>
      <c r="J16" s="111" t="s">
        <v>186</v>
      </c>
      <c r="K16" s="112"/>
      <c r="L16" s="110"/>
      <c r="M16" s="111"/>
      <c r="N16" s="111"/>
      <c r="O16" s="111"/>
      <c r="P16" s="111" t="s">
        <v>186</v>
      </c>
      <c r="Q16" s="112"/>
      <c r="R16" s="116"/>
      <c r="S16" s="117"/>
      <c r="T16" s="118"/>
      <c r="U16" s="118"/>
      <c r="V16" s="118"/>
      <c r="W16" s="118"/>
      <c r="X16" s="118" t="s">
        <v>186</v>
      </c>
      <c r="Y16" s="119"/>
      <c r="Z16" s="3">
        <f>SUM(AD16:AF16)</f>
        <v>0</v>
      </c>
      <c r="AA16" s="3">
        <f>($B16*$Z16)/10</f>
        <v>0</v>
      </c>
      <c r="AB16" s="4"/>
      <c r="AD16" s="2">
        <f>IF(F16="x",$F$15,IF(G16="x",$G$15,IF(H16="x",$H$15,IF(I16="x",$I$15,IF(J16="x",$J$15,IF(K16="x",$K$15,0))))))</f>
        <v>0</v>
      </c>
      <c r="AE16" s="2">
        <f>IF(L16="x",$L$15,IF(M16="x",$M$15,IF(N16="x",$N$15,IF(O16="x",$O$15,IF(P16="x",$P$15,IF(Q16="x",$Q$15,0))))))</f>
        <v>0</v>
      </c>
      <c r="AF16" s="2">
        <f>IF(R16="x",$R$15,IF(S16="x",$S$15,IF(T16="x",$T$15,IF(U16="x",$U$15,IF(V16="x",$V$15,IF(W16="x",$W$15,IF(X16="x",$X$15,IF(Y16="x",$Y$15,0))))))))</f>
        <v>0</v>
      </c>
    </row>
    <row r="17" spans="1:32" ht="78.75">
      <c r="A17" s="55" t="s">
        <v>201</v>
      </c>
      <c r="B17" s="56">
        <v>15</v>
      </c>
      <c r="C17" s="57" t="s">
        <v>202</v>
      </c>
      <c r="D17" s="57" t="s">
        <v>203</v>
      </c>
      <c r="E17" s="57" t="s">
        <v>204</v>
      </c>
      <c r="F17" s="110"/>
      <c r="G17" s="111"/>
      <c r="H17" s="111"/>
      <c r="I17" s="111"/>
      <c r="J17" s="111"/>
      <c r="K17" s="112" t="s">
        <v>186</v>
      </c>
      <c r="L17" s="110"/>
      <c r="M17" s="111"/>
      <c r="N17" s="111"/>
      <c r="O17" s="111"/>
      <c r="P17" s="111" t="s">
        <v>186</v>
      </c>
      <c r="Q17" s="112"/>
      <c r="R17" s="110"/>
      <c r="S17" s="111"/>
      <c r="T17" s="117"/>
      <c r="U17" s="117"/>
      <c r="V17" s="117"/>
      <c r="W17" s="117" t="s">
        <v>186</v>
      </c>
      <c r="X17" s="117"/>
      <c r="Y17" s="120"/>
      <c r="Z17" s="3">
        <f t="shared" ref="Z17:Z18" si="0">SUM(AD17:AF17)</f>
        <v>0</v>
      </c>
      <c r="AA17" s="3">
        <f t="shared" ref="AA17:AA18" si="1">($B17*$Z17)/10</f>
        <v>0</v>
      </c>
      <c r="AB17" s="4"/>
      <c r="AD17" s="2">
        <f t="shared" ref="AD17:AD18" si="2">IF(F17="x",$F$15,IF(G17="x",$G$15,IF(H17="x",$H$15,IF(I17="x",$I$15,IF(J17="x",$J$15,IF(K17="x",$K$15,0))))))</f>
        <v>0</v>
      </c>
      <c r="AE17" s="2">
        <f t="shared" ref="AE17:AE18" si="3">IF(L17="x",$L$15,IF(M17="x",$M$15,IF(N17="x",$N$15,IF(O17="x",$O$15,IF(P17="x",$P$15,IF(Q17="x",$Q$15,0))))))</f>
        <v>0</v>
      </c>
      <c r="AF17" s="2">
        <f t="shared" ref="AF17:AF18" si="4">IF(R17="x",$R$15,IF(S17="x",$S$15,IF(T17="x",$T$15,IF(U17="x",$U$15,IF(V17="x",$V$15,IF(W17="x",$W$15,IF(X17="x",$X$15,IF(Y17="x",$Y$15,0))))))))</f>
        <v>0</v>
      </c>
    </row>
    <row r="18" spans="1:32" ht="63">
      <c r="A18" s="55" t="s">
        <v>205</v>
      </c>
      <c r="B18" s="185">
        <v>40</v>
      </c>
      <c r="C18" s="57" t="s">
        <v>187</v>
      </c>
      <c r="D18" s="57" t="s">
        <v>188</v>
      </c>
      <c r="E18" s="57" t="s">
        <v>206</v>
      </c>
      <c r="F18" s="110"/>
      <c r="G18" s="111"/>
      <c r="H18" s="111"/>
      <c r="I18" s="111"/>
      <c r="J18" s="111"/>
      <c r="K18" s="112" t="s">
        <v>186</v>
      </c>
      <c r="L18" s="110"/>
      <c r="M18" s="111"/>
      <c r="N18" s="111"/>
      <c r="O18" s="111"/>
      <c r="P18" s="111" t="s">
        <v>186</v>
      </c>
      <c r="Q18" s="112"/>
      <c r="R18" s="110"/>
      <c r="S18" s="111"/>
      <c r="T18" s="117"/>
      <c r="U18" s="117"/>
      <c r="V18" s="117"/>
      <c r="W18" s="117"/>
      <c r="X18" s="117" t="s">
        <v>186</v>
      </c>
      <c r="Y18" s="121"/>
      <c r="Z18" s="3">
        <f t="shared" si="0"/>
        <v>0</v>
      </c>
      <c r="AA18" s="3">
        <f t="shared" si="1"/>
        <v>0</v>
      </c>
      <c r="AB18" s="4"/>
      <c r="AD18" s="2">
        <f t="shared" si="2"/>
        <v>0</v>
      </c>
      <c r="AE18" s="2">
        <f t="shared" si="3"/>
        <v>0</v>
      </c>
      <c r="AF18" s="2">
        <f t="shared" si="4"/>
        <v>0</v>
      </c>
    </row>
    <row r="19" spans="1:32" ht="20.25">
      <c r="A19" s="5" t="s">
        <v>14</v>
      </c>
      <c r="B19" s="6"/>
      <c r="C19" s="5"/>
      <c r="D19" s="5"/>
      <c r="E19" s="5"/>
      <c r="F19" s="113"/>
      <c r="G19" s="114"/>
      <c r="H19" s="114"/>
      <c r="I19" s="114"/>
      <c r="J19" s="114"/>
      <c r="K19" s="115"/>
      <c r="L19" s="113"/>
      <c r="M19" s="114"/>
      <c r="N19" s="114"/>
      <c r="O19" s="114"/>
      <c r="P19" s="114"/>
      <c r="Q19" s="115"/>
      <c r="R19" s="113"/>
      <c r="S19" s="114"/>
      <c r="T19" s="122"/>
      <c r="U19" s="122"/>
      <c r="V19" s="122"/>
      <c r="W19" s="122"/>
      <c r="X19" s="122"/>
      <c r="Y19" s="123"/>
      <c r="Z19" s="6"/>
      <c r="AA19" s="6"/>
      <c r="AB19" s="6"/>
    </row>
    <row r="20" spans="1:32" ht="20.25">
      <c r="A20" s="7" t="s">
        <v>15</v>
      </c>
      <c r="B20" s="7">
        <v>70</v>
      </c>
      <c r="C20" s="149" t="s">
        <v>16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7">
        <f>SUM(AA16:AA19)</f>
        <v>0</v>
      </c>
      <c r="AB20" s="6"/>
    </row>
  </sheetData>
  <mergeCells count="29">
    <mergeCell ref="C20:Z20"/>
    <mergeCell ref="A1:AB1"/>
    <mergeCell ref="A5:AB5"/>
    <mergeCell ref="A6:E6"/>
    <mergeCell ref="F6:Y6"/>
    <mergeCell ref="F14:K14"/>
    <mergeCell ref="L13:Q13"/>
    <mergeCell ref="L14:Q14"/>
    <mergeCell ref="R13:Y13"/>
    <mergeCell ref="R14:Y14"/>
    <mergeCell ref="C11:E12"/>
    <mergeCell ref="F11:Y12"/>
    <mergeCell ref="F13:K13"/>
    <mergeCell ref="C13:C14"/>
    <mergeCell ref="D13:D14"/>
    <mergeCell ref="E13:E14"/>
    <mergeCell ref="Z6:AB6"/>
    <mergeCell ref="F7:Y7"/>
    <mergeCell ref="Z7:AB7"/>
    <mergeCell ref="A7:E7"/>
    <mergeCell ref="A8:AB8"/>
    <mergeCell ref="F9:AB9"/>
    <mergeCell ref="A9:E9"/>
    <mergeCell ref="A11:A14"/>
    <mergeCell ref="B11:B14"/>
    <mergeCell ref="AB11:AB14"/>
    <mergeCell ref="AA11:AA12"/>
    <mergeCell ref="Z11:Z12"/>
    <mergeCell ref="Z14:Z15"/>
  </mergeCells>
  <dataValidations count="1">
    <dataValidation type="textLength" operator="equal" allowBlank="1" showInputMessage="1" showErrorMessage="1" errorTitle="ตรวจสอบ" error="กรอกเครื่องหมาย x &#10;หน้าช่องที่ต้องการให้คะแนนเท่านั้น" promptTitle="การให้คะแนน" prompt="ใส่เครื่องหมาย x &#10;หน้าช่องที่ต้องการให้คะแนน" sqref="F16:Y18">
      <formula1>1</formula1>
    </dataValidation>
  </dataValidations>
  <printOptions horizontalCentered="1" verticalCentered="1"/>
  <pageMargins left="0.11811023622047245" right="0.11811023622047245" top="0.35433070866141736" bottom="0.15748031496062992" header="0.31496062992125984" footer="0.11811023622047245"/>
  <pageSetup paperSize="9" orientation="landscape" r:id="rId1"/>
  <ignoredErrors>
    <ignoredError sqref="A15:E15 F14:Y14 AA15:AB15 Z13:A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P23"/>
  <sheetViews>
    <sheetView showGridLines="0" showZeros="0" view="pageBreakPreview" topLeftCell="A19" zoomScaleSheetLayoutView="100" workbookViewId="0">
      <selection activeCell="G10" sqref="G10"/>
    </sheetView>
  </sheetViews>
  <sheetFormatPr defaultRowHeight="14.25"/>
  <cols>
    <col min="1" max="1" width="36.5" customWidth="1"/>
    <col min="2" max="2" width="7.5" customWidth="1"/>
    <col min="5" max="5" width="7.5" customWidth="1"/>
    <col min="6" max="6" width="19.875" customWidth="1"/>
    <col min="7" max="7" width="41.125" customWidth="1"/>
    <col min="8" max="8" width="4.875" customWidth="1"/>
    <col min="9" max="9" width="6" hidden="1" customWidth="1"/>
    <col min="10" max="10" width="7.25" hidden="1" customWidth="1"/>
    <col min="11" max="16" width="0" hidden="1" customWidth="1"/>
  </cols>
  <sheetData>
    <row r="1" spans="1:16" ht="14.25" customHeight="1">
      <c r="A1" s="162" t="s">
        <v>38</v>
      </c>
      <c r="B1" s="162"/>
      <c r="C1" s="162"/>
      <c r="D1" s="162"/>
      <c r="E1" s="162"/>
      <c r="F1" s="162"/>
      <c r="G1" s="162"/>
    </row>
    <row r="2" spans="1:16" ht="17.25" customHeight="1">
      <c r="A2" s="1"/>
    </row>
    <row r="3" spans="1:16" ht="20.25">
      <c r="A3" s="1" t="s">
        <v>51</v>
      </c>
    </row>
    <row r="4" spans="1:16" ht="42" customHeight="1">
      <c r="A4" s="163" t="s">
        <v>39</v>
      </c>
      <c r="B4" s="163" t="s">
        <v>17</v>
      </c>
      <c r="C4" s="163" t="s">
        <v>40</v>
      </c>
      <c r="D4" s="163" t="s">
        <v>41</v>
      </c>
      <c r="E4" s="163" t="s">
        <v>16</v>
      </c>
      <c r="F4" s="14" t="s">
        <v>42</v>
      </c>
      <c r="G4" s="163" t="s">
        <v>43</v>
      </c>
    </row>
    <row r="5" spans="1:16" ht="20.25" customHeight="1">
      <c r="A5" s="164"/>
      <c r="B5" s="164"/>
      <c r="C5" s="164"/>
      <c r="D5" s="164"/>
      <c r="E5" s="164"/>
      <c r="F5" s="15" t="s">
        <v>53</v>
      </c>
      <c r="G5" s="164"/>
      <c r="I5" s="39"/>
      <c r="J5" s="40"/>
      <c r="K5" s="156" t="s">
        <v>41</v>
      </c>
      <c r="L5" s="157"/>
      <c r="M5" s="157"/>
      <c r="N5" s="157"/>
      <c r="O5" s="157"/>
      <c r="P5" s="158"/>
    </row>
    <row r="6" spans="1:16" ht="20.25">
      <c r="A6" s="27" t="s">
        <v>21</v>
      </c>
      <c r="B6" s="27" t="s">
        <v>22</v>
      </c>
      <c r="C6" s="28" t="s">
        <v>23</v>
      </c>
      <c r="D6" s="28" t="s">
        <v>24</v>
      </c>
      <c r="E6" s="27" t="s">
        <v>25</v>
      </c>
      <c r="F6" s="29" t="s">
        <v>54</v>
      </c>
      <c r="G6" s="27" t="s">
        <v>52</v>
      </c>
      <c r="I6" s="41"/>
      <c r="J6" s="42"/>
      <c r="K6" s="38">
        <v>0</v>
      </c>
      <c r="L6" s="38">
        <v>1</v>
      </c>
      <c r="M6" s="38">
        <v>2</v>
      </c>
      <c r="N6" s="38">
        <v>3</v>
      </c>
      <c r="O6" s="38">
        <v>4</v>
      </c>
      <c r="P6" s="38">
        <v>5</v>
      </c>
    </row>
    <row r="7" spans="1:16" ht="21" customHeight="1">
      <c r="A7" s="18" t="s">
        <v>44</v>
      </c>
      <c r="B7" s="19"/>
      <c r="C7" s="19"/>
      <c r="D7" s="34"/>
      <c r="E7" s="34"/>
      <c r="F7" s="30"/>
      <c r="G7" s="31"/>
      <c r="I7" s="159" t="s">
        <v>55</v>
      </c>
      <c r="J7" s="38">
        <v>1</v>
      </c>
      <c r="K7" s="38">
        <v>0</v>
      </c>
      <c r="L7" s="38">
        <v>4</v>
      </c>
      <c r="M7" s="38">
        <v>5</v>
      </c>
      <c r="N7" s="38">
        <v>5</v>
      </c>
      <c r="O7" s="38">
        <v>5</v>
      </c>
      <c r="P7" s="38">
        <v>5</v>
      </c>
    </row>
    <row r="8" spans="1:16" ht="21" customHeight="1">
      <c r="A8" s="20" t="s">
        <v>45</v>
      </c>
      <c r="B8" s="95">
        <v>2</v>
      </c>
      <c r="C8" s="95">
        <v>3</v>
      </c>
      <c r="D8" s="35"/>
      <c r="E8" s="45">
        <f>VLOOKUP(C8,$J$6:$P$11,MATCH(D8,$J$6:$P$6,0))</f>
        <v>0</v>
      </c>
      <c r="F8" s="32">
        <f>(B8*E8)/5</f>
        <v>0</v>
      </c>
      <c r="G8" s="21"/>
      <c r="I8" s="160"/>
      <c r="J8" s="38">
        <v>2</v>
      </c>
      <c r="K8" s="38">
        <v>0</v>
      </c>
      <c r="L8" s="38">
        <v>3</v>
      </c>
      <c r="M8" s="38">
        <v>4</v>
      </c>
      <c r="N8" s="38">
        <v>5</v>
      </c>
      <c r="O8" s="38">
        <v>5</v>
      </c>
      <c r="P8" s="38">
        <v>5</v>
      </c>
    </row>
    <row r="9" spans="1:16" ht="21" customHeight="1">
      <c r="A9" s="20" t="s">
        <v>46</v>
      </c>
      <c r="B9" s="95">
        <v>2</v>
      </c>
      <c r="C9" s="95">
        <v>3</v>
      </c>
      <c r="D9" s="35"/>
      <c r="E9" s="45">
        <f t="shared" ref="E9:E18" si="0">VLOOKUP(C9,$J$6:$P$11,MATCH(D9,$J$6:$P$6,0))</f>
        <v>0</v>
      </c>
      <c r="F9" s="32">
        <f t="shared" ref="F9:F18" si="1">(B9*E9)/5</f>
        <v>0</v>
      </c>
      <c r="G9" s="21"/>
      <c r="I9" s="160"/>
      <c r="J9" s="38">
        <v>3</v>
      </c>
      <c r="K9" s="38">
        <v>0</v>
      </c>
      <c r="L9" s="38">
        <v>2</v>
      </c>
      <c r="M9" s="38">
        <v>3</v>
      </c>
      <c r="N9" s="38">
        <v>4</v>
      </c>
      <c r="O9" s="38">
        <v>5</v>
      </c>
      <c r="P9" s="38">
        <v>5</v>
      </c>
    </row>
    <row r="10" spans="1:16" ht="21" customHeight="1">
      <c r="A10" s="20" t="s">
        <v>47</v>
      </c>
      <c r="B10" s="95">
        <v>2</v>
      </c>
      <c r="C10" s="95">
        <v>3</v>
      </c>
      <c r="D10" s="35"/>
      <c r="E10" s="45">
        <f t="shared" si="0"/>
        <v>0</v>
      </c>
      <c r="F10" s="32">
        <f t="shared" si="1"/>
        <v>0</v>
      </c>
      <c r="G10" s="21"/>
      <c r="I10" s="160"/>
      <c r="J10" s="38">
        <v>4</v>
      </c>
      <c r="K10" s="38">
        <v>0</v>
      </c>
      <c r="L10" s="38">
        <v>1</v>
      </c>
      <c r="M10" s="38">
        <v>2</v>
      </c>
      <c r="N10" s="38">
        <v>3</v>
      </c>
      <c r="O10" s="38">
        <v>4</v>
      </c>
      <c r="P10" s="38">
        <v>5</v>
      </c>
    </row>
    <row r="11" spans="1:16" ht="21" customHeight="1">
      <c r="A11" s="20" t="s">
        <v>48</v>
      </c>
      <c r="B11" s="95">
        <v>2</v>
      </c>
      <c r="C11" s="95">
        <v>3</v>
      </c>
      <c r="D11" s="35"/>
      <c r="E11" s="45">
        <f t="shared" si="0"/>
        <v>0</v>
      </c>
      <c r="F11" s="32">
        <f t="shared" si="1"/>
        <v>0</v>
      </c>
      <c r="G11" s="21"/>
      <c r="I11" s="160"/>
      <c r="J11" s="38">
        <v>5</v>
      </c>
      <c r="K11" s="38">
        <v>0</v>
      </c>
      <c r="L11" s="38">
        <v>0</v>
      </c>
      <c r="M11" s="38">
        <v>1</v>
      </c>
      <c r="N11" s="38">
        <v>2</v>
      </c>
      <c r="O11" s="38">
        <v>3</v>
      </c>
      <c r="P11" s="38">
        <v>4</v>
      </c>
    </row>
    <row r="12" spans="1:16" ht="21" customHeight="1">
      <c r="A12" s="20" t="s">
        <v>49</v>
      </c>
      <c r="B12" s="95">
        <v>2</v>
      </c>
      <c r="C12" s="95">
        <v>3</v>
      </c>
      <c r="D12" s="35"/>
      <c r="E12" s="45">
        <f t="shared" si="0"/>
        <v>0</v>
      </c>
      <c r="F12" s="32">
        <f t="shared" si="1"/>
        <v>0</v>
      </c>
      <c r="G12" s="21"/>
      <c r="I12" s="44"/>
      <c r="J12" s="43"/>
      <c r="K12" s="43"/>
      <c r="L12" s="43"/>
      <c r="M12" s="43"/>
      <c r="N12" s="43"/>
      <c r="O12" s="43"/>
      <c r="P12" s="43"/>
    </row>
    <row r="13" spans="1:16" ht="10.5" customHeight="1">
      <c r="A13" s="22"/>
      <c r="B13" s="36"/>
      <c r="C13" s="36"/>
      <c r="D13" s="36"/>
      <c r="E13" s="46"/>
      <c r="F13" s="47"/>
      <c r="G13" s="23"/>
    </row>
    <row r="14" spans="1:16" ht="25.5" customHeight="1">
      <c r="A14" s="18" t="s">
        <v>189</v>
      </c>
      <c r="B14" s="96"/>
      <c r="C14" s="96"/>
      <c r="D14" s="37"/>
      <c r="E14" s="48"/>
      <c r="F14" s="33"/>
      <c r="G14" s="24"/>
    </row>
    <row r="15" spans="1:16" ht="21" customHeight="1">
      <c r="A15" s="20" t="s">
        <v>190</v>
      </c>
      <c r="B15" s="95">
        <v>2</v>
      </c>
      <c r="C15" s="95">
        <v>2</v>
      </c>
      <c r="D15" s="35"/>
      <c r="E15" s="45">
        <f t="shared" si="0"/>
        <v>0</v>
      </c>
      <c r="F15" s="32">
        <f t="shared" si="1"/>
        <v>0</v>
      </c>
      <c r="G15" s="21"/>
    </row>
    <row r="16" spans="1:16" ht="21" customHeight="1">
      <c r="A16" s="20" t="s">
        <v>191</v>
      </c>
      <c r="B16" s="95">
        <v>2</v>
      </c>
      <c r="C16" s="95">
        <v>2</v>
      </c>
      <c r="D16" s="35"/>
      <c r="E16" s="45">
        <f t="shared" si="0"/>
        <v>0</v>
      </c>
      <c r="F16" s="32">
        <f t="shared" si="1"/>
        <v>0</v>
      </c>
      <c r="G16" s="21"/>
    </row>
    <row r="17" spans="1:7" ht="21" customHeight="1">
      <c r="A17" s="20" t="s">
        <v>192</v>
      </c>
      <c r="B17" s="95">
        <v>2</v>
      </c>
      <c r="C17" s="95">
        <v>2</v>
      </c>
      <c r="D17" s="35"/>
      <c r="E17" s="45">
        <f t="shared" ref="E17" si="2">VLOOKUP(C17,$J$6:$P$11,MATCH(D17,$J$6:$P$6,0))</f>
        <v>0</v>
      </c>
      <c r="F17" s="32">
        <f t="shared" ref="F17" si="3">(B17*E17)/5</f>
        <v>0</v>
      </c>
      <c r="G17" s="21"/>
    </row>
    <row r="18" spans="1:7" ht="21" customHeight="1">
      <c r="A18" s="25" t="s">
        <v>193</v>
      </c>
      <c r="B18" s="97">
        <v>4</v>
      </c>
      <c r="C18" s="97">
        <v>2</v>
      </c>
      <c r="D18" s="186"/>
      <c r="E18" s="187">
        <f t="shared" si="0"/>
        <v>0</v>
      </c>
      <c r="F18" s="188">
        <f t="shared" si="1"/>
        <v>0</v>
      </c>
      <c r="G18" s="26"/>
    </row>
    <row r="19" spans="1:7" ht="39">
      <c r="A19" s="18" t="s">
        <v>194</v>
      </c>
      <c r="B19" s="96"/>
      <c r="C19" s="96"/>
      <c r="D19" s="37"/>
      <c r="E19" s="48"/>
      <c r="F19" s="33"/>
      <c r="G19" s="24"/>
    </row>
    <row r="20" spans="1:7" ht="20.25">
      <c r="A20" s="20" t="s">
        <v>207</v>
      </c>
      <c r="B20" s="95">
        <v>3</v>
      </c>
      <c r="C20" s="95">
        <v>3</v>
      </c>
      <c r="D20" s="35"/>
      <c r="E20" s="45">
        <f t="shared" ref="E20:E21" si="4">VLOOKUP(C20,$J$6:$P$11,MATCH(D20,$J$6:$P$6,0))</f>
        <v>0</v>
      </c>
      <c r="F20" s="32">
        <f t="shared" ref="F20:F21" si="5">(B20*E20)/5</f>
        <v>0</v>
      </c>
      <c r="G20" s="21"/>
    </row>
    <row r="21" spans="1:7" ht="20.25">
      <c r="A21" s="20" t="s">
        <v>208</v>
      </c>
      <c r="B21" s="95">
        <v>3</v>
      </c>
      <c r="C21" s="95">
        <v>3</v>
      </c>
      <c r="D21" s="35"/>
      <c r="E21" s="45">
        <f t="shared" si="4"/>
        <v>0</v>
      </c>
      <c r="F21" s="32">
        <f t="shared" si="5"/>
        <v>0</v>
      </c>
      <c r="G21" s="21"/>
    </row>
    <row r="22" spans="1:7" ht="20.25">
      <c r="A22" s="20" t="s">
        <v>209</v>
      </c>
      <c r="B22" s="95">
        <v>4</v>
      </c>
      <c r="C22" s="95">
        <v>3</v>
      </c>
      <c r="D22" s="35"/>
      <c r="E22" s="45">
        <f t="shared" ref="E22" si="6">VLOOKUP(C22,$J$6:$P$11,MATCH(D22,$J$6:$P$6,0))</f>
        <v>0</v>
      </c>
      <c r="F22" s="32">
        <f t="shared" ref="F22" si="7">(B22*E22)/5</f>
        <v>0</v>
      </c>
      <c r="G22" s="21"/>
    </row>
    <row r="23" spans="1:7" ht="20.25">
      <c r="A23" s="16" t="s">
        <v>15</v>
      </c>
      <c r="B23" s="189">
        <v>30</v>
      </c>
      <c r="C23" s="161" t="s">
        <v>50</v>
      </c>
      <c r="D23" s="161"/>
      <c r="E23" s="161"/>
      <c r="F23" s="7">
        <f>SUM(F7:F18)</f>
        <v>0</v>
      </c>
      <c r="G23" s="17"/>
    </row>
  </sheetData>
  <mergeCells count="10">
    <mergeCell ref="K5:P5"/>
    <mergeCell ref="I7:I11"/>
    <mergeCell ref="C23:E23"/>
    <mergeCell ref="A1:G1"/>
    <mergeCell ref="A4:A5"/>
    <mergeCell ref="B4:B5"/>
    <mergeCell ref="C4:C5"/>
    <mergeCell ref="D4:D5"/>
    <mergeCell ref="E4:E5"/>
    <mergeCell ref="G4:G5"/>
  </mergeCells>
  <dataValidations count="2">
    <dataValidation type="list" allowBlank="1" showInputMessage="1" showErrorMessage="1" errorTitle="ตรวจสอบ" error="ระดับที่ประเมินได้อยู่ระหว่าง 0-5 เท่านั้น" promptTitle="ระดับที่ประเมินได้ 0-5 " prompt="ระดับที่ประเมินได้ 0-5 เท่านั้น" sqref="D8:D22">
      <formula1>"0,1,2,3,4,5"</formula1>
    </dataValidation>
    <dataValidation type="whole" allowBlank="1" showInputMessage="1" showErrorMessage="1" errorTitle="ตรวจสอบ" error="ระดับที่คาดหวังตั้งแต่ 1-5 &#10;ตรวจสอบจากมาตรฐานตำแหน่ง" promptTitle="ระดับคะแนนที่คาดหวัง/ต้องการ" prompt="ตั้งแต่ 1-5 โดยดูจากมาตรฐานตำแหน่ง" sqref="C8:C22">
      <formula1>1</formula1>
      <formula2>5</formula2>
    </dataValidation>
  </dataValidation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  <ignoredErrors>
    <ignoredError sqref="B6:F6 G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G26"/>
  <sheetViews>
    <sheetView showGridLines="0" showZeros="0" view="pageBreakPreview" topLeftCell="A10" zoomScaleSheetLayoutView="100" workbookViewId="0">
      <selection activeCell="A12" sqref="A12"/>
    </sheetView>
  </sheetViews>
  <sheetFormatPr defaultRowHeight="15"/>
  <cols>
    <col min="1" max="1" width="5.5" style="50" customWidth="1"/>
    <col min="2" max="2" width="40" style="50" customWidth="1"/>
    <col min="3" max="3" width="19.125" style="50" customWidth="1"/>
    <col min="4" max="4" width="20.875" style="50" customWidth="1"/>
    <col min="5" max="5" width="43.375" style="50" customWidth="1"/>
    <col min="6" max="6" width="9" style="50"/>
    <col min="7" max="7" width="2" style="50" hidden="1" customWidth="1"/>
    <col min="8" max="16384" width="9" style="50"/>
  </cols>
  <sheetData>
    <row r="1" spans="1:7" ht="20.25">
      <c r="A1" s="150" t="s">
        <v>56</v>
      </c>
      <c r="B1" s="150"/>
      <c r="C1" s="150"/>
      <c r="D1" s="150"/>
      <c r="E1" s="150"/>
    </row>
    <row r="2" spans="1:7" ht="20.25">
      <c r="B2" s="49"/>
    </row>
    <row r="3" spans="1:7" ht="20.25">
      <c r="A3" s="1" t="s">
        <v>76</v>
      </c>
      <c r="B3" s="1"/>
    </row>
    <row r="4" spans="1:7" ht="43.5" customHeight="1">
      <c r="A4" s="178" t="s">
        <v>57</v>
      </c>
      <c r="B4" s="179"/>
      <c r="C4" s="14" t="s">
        <v>58</v>
      </c>
      <c r="D4" s="14" t="s">
        <v>59</v>
      </c>
      <c r="E4" s="171" t="s">
        <v>60</v>
      </c>
    </row>
    <row r="5" spans="1:7" ht="20.25">
      <c r="A5" s="165" t="s">
        <v>21</v>
      </c>
      <c r="B5" s="166"/>
      <c r="C5" s="27" t="s">
        <v>22</v>
      </c>
      <c r="D5" s="27" t="s">
        <v>23</v>
      </c>
      <c r="E5" s="171"/>
    </row>
    <row r="6" spans="1:7" ht="21" customHeight="1">
      <c r="A6" s="174" t="s">
        <v>61</v>
      </c>
      <c r="B6" s="175"/>
      <c r="C6" s="5">
        <v>70</v>
      </c>
      <c r="D6" s="5">
        <f>'หน้า 1'!AA20</f>
        <v>0</v>
      </c>
      <c r="E6" s="6"/>
    </row>
    <row r="7" spans="1:7" ht="21" customHeight="1">
      <c r="A7" s="174" t="s">
        <v>62</v>
      </c>
      <c r="B7" s="175"/>
      <c r="C7" s="5">
        <v>30</v>
      </c>
      <c r="D7" s="5">
        <f>'หน้า 2'!F23</f>
        <v>0</v>
      </c>
      <c r="E7" s="6"/>
    </row>
    <row r="8" spans="1:7" ht="21" customHeight="1">
      <c r="A8" s="176" t="s">
        <v>63</v>
      </c>
      <c r="B8" s="177"/>
      <c r="C8" s="8">
        <v>100</v>
      </c>
      <c r="D8" s="8">
        <f>SUM(D6:D7)</f>
        <v>0</v>
      </c>
      <c r="E8" s="6"/>
    </row>
    <row r="9" spans="1:7" ht="20.25">
      <c r="B9" s="1"/>
    </row>
    <row r="10" spans="1:7" ht="20.25">
      <c r="B10" s="1" t="s">
        <v>64</v>
      </c>
      <c r="C10" s="1" t="s">
        <v>65</v>
      </c>
    </row>
    <row r="11" spans="1:7" ht="20.25">
      <c r="A11" s="106" t="str">
        <f>IF($D$8&gt;=90,'หน้า 1'!AG31,'หน้า 1'!AG2)</f>
        <v>¨</v>
      </c>
      <c r="B11" s="49" t="s">
        <v>82</v>
      </c>
      <c r="C11" s="49" t="s">
        <v>66</v>
      </c>
      <c r="G11" s="51" t="s">
        <v>83</v>
      </c>
    </row>
    <row r="12" spans="1:7" ht="20.25">
      <c r="A12" s="106" t="str">
        <f>IF(AND($D$8&gt;=80,$D$8&lt;90),'หน้า 1'!AG3,'หน้า 1'!AG2)</f>
        <v>¨</v>
      </c>
      <c r="B12" s="49" t="s">
        <v>78</v>
      </c>
      <c r="C12" s="49" t="s">
        <v>67</v>
      </c>
    </row>
    <row r="13" spans="1:7" ht="20.25">
      <c r="A13" s="106" t="str">
        <f>IF(AND($D$8&gt;=70,$D$8&lt;80),'หน้า 1'!AG3,'หน้า 1'!AG2)</f>
        <v>¨</v>
      </c>
      <c r="B13" s="49" t="s">
        <v>79</v>
      </c>
      <c r="C13" s="49" t="s">
        <v>68</v>
      </c>
    </row>
    <row r="14" spans="1:7" ht="20.25">
      <c r="A14" s="106" t="str">
        <f>IF(AND($D$8&gt;=60,$D$8&lt;70),'หน้า 1'!AG3,'หน้า 1'!AG2)</f>
        <v>¨</v>
      </c>
      <c r="B14" s="49" t="s">
        <v>80</v>
      </c>
      <c r="C14" s="49" t="s">
        <v>69</v>
      </c>
    </row>
    <row r="15" spans="1:7" ht="20.25">
      <c r="A15" s="106" t="str">
        <f>IF($D$8=0,'หน้า 1'!AG2,IF($D$8&lt;60,'หน้า 1'!AG3,'หน้า 1'!AG2))</f>
        <v>¨</v>
      </c>
      <c r="B15" s="49" t="s">
        <v>81</v>
      </c>
      <c r="C15" s="49" t="s">
        <v>70</v>
      </c>
    </row>
    <row r="16" spans="1:7" ht="20.25">
      <c r="B16" s="49"/>
    </row>
    <row r="17" spans="1:5" ht="20.25">
      <c r="A17" s="1" t="s">
        <v>77</v>
      </c>
      <c r="B17" s="1"/>
    </row>
    <row r="18" spans="1:5" ht="20.25">
      <c r="A18" s="163" t="s">
        <v>71</v>
      </c>
      <c r="B18" s="163"/>
      <c r="C18" s="14" t="s">
        <v>73</v>
      </c>
      <c r="D18" s="14" t="s">
        <v>74</v>
      </c>
      <c r="E18" s="14" t="s">
        <v>75</v>
      </c>
    </row>
    <row r="19" spans="1:5" ht="20.25">
      <c r="A19" s="164" t="s">
        <v>72</v>
      </c>
      <c r="B19" s="164"/>
      <c r="C19" s="15"/>
      <c r="D19" s="15"/>
      <c r="E19" s="15"/>
    </row>
    <row r="20" spans="1:5" ht="21" customHeight="1">
      <c r="A20" s="169" t="s">
        <v>21</v>
      </c>
      <c r="B20" s="170"/>
      <c r="C20" s="27" t="s">
        <v>22</v>
      </c>
      <c r="D20" s="27" t="s">
        <v>23</v>
      </c>
      <c r="E20" s="27" t="s">
        <v>24</v>
      </c>
    </row>
    <row r="21" spans="1:5" ht="21" customHeight="1">
      <c r="A21" s="167"/>
      <c r="B21" s="167"/>
      <c r="C21" s="172"/>
      <c r="D21" s="172"/>
      <c r="E21" s="172"/>
    </row>
    <row r="22" spans="1:5" ht="21" customHeight="1">
      <c r="A22" s="167"/>
      <c r="B22" s="167"/>
      <c r="C22" s="172"/>
      <c r="D22" s="172"/>
      <c r="E22" s="172"/>
    </row>
    <row r="23" spans="1:5" ht="21" customHeight="1">
      <c r="A23" s="167"/>
      <c r="B23" s="167"/>
      <c r="C23" s="172"/>
      <c r="D23" s="172"/>
      <c r="E23" s="172"/>
    </row>
    <row r="24" spans="1:5" ht="21" customHeight="1">
      <c r="A24" s="167"/>
      <c r="B24" s="167"/>
      <c r="C24" s="172"/>
      <c r="D24" s="172"/>
      <c r="E24" s="172"/>
    </row>
    <row r="25" spans="1:5" ht="21" customHeight="1">
      <c r="A25" s="168"/>
      <c r="B25" s="168"/>
      <c r="C25" s="173"/>
      <c r="D25" s="173"/>
      <c r="E25" s="173"/>
    </row>
    <row r="26" spans="1:5" ht="20.25">
      <c r="B26" s="49"/>
    </row>
  </sheetData>
  <mergeCells count="14">
    <mergeCell ref="A1:E1"/>
    <mergeCell ref="A5:B5"/>
    <mergeCell ref="A21:B25"/>
    <mergeCell ref="A18:B18"/>
    <mergeCell ref="A19:B19"/>
    <mergeCell ref="A20:B20"/>
    <mergeCell ref="E4:E5"/>
    <mergeCell ref="C21:C25"/>
    <mergeCell ref="D21:D25"/>
    <mergeCell ref="E21:E25"/>
    <mergeCell ref="A6:B6"/>
    <mergeCell ref="A7:B7"/>
    <mergeCell ref="A8:B8"/>
    <mergeCell ref="A4:B4"/>
  </mergeCell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  <ignoredErrors>
    <ignoredError sqref="C5:D5 A5 A20:E2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L21"/>
  <sheetViews>
    <sheetView showGridLines="0" view="pageBreakPreview" topLeftCell="A4" zoomScaleSheetLayoutView="100" workbookViewId="0">
      <selection activeCell="D12" sqref="D12"/>
    </sheetView>
  </sheetViews>
  <sheetFormatPr defaultRowHeight="15"/>
  <cols>
    <col min="1" max="1" width="3.875" style="50" customWidth="1"/>
    <col min="2" max="2" width="42.125" style="50" customWidth="1"/>
    <col min="3" max="3" width="3.875" style="50" customWidth="1"/>
    <col min="4" max="4" width="39" style="50" customWidth="1"/>
    <col min="5" max="5" width="3.875" style="50" customWidth="1"/>
    <col min="6" max="6" width="41.5" style="50" customWidth="1"/>
    <col min="7" max="7" width="9" style="50"/>
    <col min="8" max="12" width="0" style="50" hidden="1" customWidth="1"/>
    <col min="13" max="16384" width="9" style="50"/>
  </cols>
  <sheetData>
    <row r="1" spans="1:12" ht="20.25">
      <c r="B1" s="150" t="s">
        <v>84</v>
      </c>
      <c r="C1" s="150"/>
      <c r="D1" s="150"/>
      <c r="E1" s="150"/>
      <c r="F1" s="150"/>
    </row>
    <row r="2" spans="1:12" ht="20.25">
      <c r="B2" s="1"/>
      <c r="C2" s="1"/>
      <c r="E2" s="1"/>
    </row>
    <row r="3" spans="1:12" ht="20.25">
      <c r="B3" s="1" t="s">
        <v>85</v>
      </c>
      <c r="C3" s="1"/>
      <c r="E3" s="1"/>
    </row>
    <row r="4" spans="1:12" ht="20.25">
      <c r="B4" s="1"/>
      <c r="C4" s="1"/>
      <c r="E4" s="1"/>
    </row>
    <row r="5" spans="1:12" ht="79.5" customHeight="1">
      <c r="B5" s="182" t="str">
        <f>"               ชื่อ - นามสกุล (ของผู้ทำข้อตกลง)"&amp;กรอกข้อมูล!B6&amp;" ตำแหน่ง "&amp;กรอกข้อมูล!B9&amp;กรอกข้อมูล!B11&amp;"  "&amp;H6</f>
        <v xml:space="preserve">               ชื่อ - นามสกุล (ของผู้ทำข้อตกลง)นายประกาศิต วิวาโค ตำแหน่ง นักบริหารงานท้องถิ่นกลาง  ได้เลือกตัวชี้วัดผลสัมฤทธิ์ของงาน และพฤติกรรมการปฏิบัติราชการ (สมรรถนะ) เพื่อขอรับการประเมิน โดยร่วมกับผู้ประเมิน (ผู้รับข้อตกลง) ในการกำหนดน้ำหนักและเป้าหมายตัวชี้วัด รวมทั้งกำหนดน้ำหนักสมรรถนะหลัก และสมรรถนะประจำสายงานงานในแต่ละสมรรถนะ พร้อมลงชื่อรับทราบข้อตกลงการปฏิบัติราชการร่วมกันตั้งแต่เริ่มระยะการประเมิน</v>
      </c>
      <c r="C5" s="182"/>
      <c r="D5" s="182"/>
      <c r="E5" s="182"/>
      <c r="F5" s="182"/>
      <c r="H5" s="182" t="s">
        <v>149</v>
      </c>
      <c r="I5" s="182"/>
      <c r="J5" s="182"/>
      <c r="K5" s="182"/>
      <c r="L5" s="182"/>
    </row>
    <row r="6" spans="1:12" ht="20.25">
      <c r="B6" s="64" t="s">
        <v>176</v>
      </c>
      <c r="C6" s="65"/>
      <c r="D6" s="184" t="s">
        <v>96</v>
      </c>
      <c r="E6" s="184"/>
      <c r="F6" s="184"/>
      <c r="H6" s="182" t="s">
        <v>150</v>
      </c>
      <c r="I6" s="182"/>
      <c r="J6" s="182"/>
      <c r="K6" s="182"/>
      <c r="L6" s="182"/>
    </row>
    <row r="7" spans="1:12" ht="20.25">
      <c r="B7" s="49" t="str">
        <f>"            ("&amp;กรอกข้อมูล!B6&amp;")"</f>
        <v xml:space="preserve">            (นายประกาศิต วิวาโค)</v>
      </c>
      <c r="C7" s="49"/>
      <c r="D7" s="183" t="str">
        <f>"                                       ("&amp;กรอกข้อมูล!E6&amp;")"</f>
        <v xml:space="preserve">                                       (นายทวี   พยัคฆา)</v>
      </c>
      <c r="E7" s="183"/>
      <c r="F7" s="183"/>
    </row>
    <row r="8" spans="1:12" ht="20.25">
      <c r="B8" s="49" t="str">
        <f>"ตำแหน่ง  "&amp;กรอกข้อมูล!B9&amp;กรอกข้อมูล!B11</f>
        <v>ตำแหน่ง  นักบริหารงานท้องถิ่นกลาง</v>
      </c>
      <c r="C8" s="52"/>
      <c r="D8" s="183" t="str">
        <f>"                          ตำแหน่ง  "&amp;กรอกข้อมูล!E7</f>
        <v xml:space="preserve">                          ตำแหน่ง  นายกองค์การบริหารส่วนตำบล</v>
      </c>
      <c r="E8" s="183"/>
      <c r="F8" s="183"/>
    </row>
    <row r="9" spans="1:12" ht="20.25">
      <c r="B9" s="49" t="s">
        <v>95</v>
      </c>
      <c r="C9" s="52"/>
      <c r="D9" s="183" t="s">
        <v>97</v>
      </c>
      <c r="E9" s="183"/>
      <c r="F9" s="183"/>
    </row>
    <row r="10" spans="1:12" ht="20.25">
      <c r="B10" s="49"/>
      <c r="C10" s="49"/>
      <c r="E10" s="49"/>
    </row>
    <row r="11" spans="1:12" ht="20.25">
      <c r="B11" s="49"/>
      <c r="C11" s="49"/>
      <c r="E11" s="49"/>
    </row>
    <row r="12" spans="1:12" ht="20.25">
      <c r="B12" s="53" t="s">
        <v>86</v>
      </c>
      <c r="C12" s="53"/>
      <c r="E12" s="53"/>
    </row>
    <row r="13" spans="1:12" ht="20.25">
      <c r="B13" s="49"/>
      <c r="C13" s="49"/>
      <c r="E13" s="49"/>
    </row>
    <row r="14" spans="1:12" s="54" customFormat="1" ht="24" customHeight="1">
      <c r="A14" s="62" t="s">
        <v>90</v>
      </c>
      <c r="B14" s="61" t="s">
        <v>88</v>
      </c>
      <c r="C14" s="62" t="s">
        <v>90</v>
      </c>
      <c r="D14" s="61" t="s">
        <v>91</v>
      </c>
      <c r="E14" s="62" t="s">
        <v>90</v>
      </c>
      <c r="F14" s="61" t="s">
        <v>93</v>
      </c>
    </row>
    <row r="15" spans="1:12" s="54" customFormat="1" ht="24" customHeight="1">
      <c r="A15" s="58"/>
      <c r="B15" s="59" t="s">
        <v>89</v>
      </c>
      <c r="C15" s="63"/>
      <c r="D15" s="59" t="s">
        <v>92</v>
      </c>
      <c r="E15" s="63"/>
      <c r="F15" s="59" t="s">
        <v>94</v>
      </c>
    </row>
    <row r="16" spans="1:12" s="54" customFormat="1" ht="24" customHeight="1">
      <c r="A16" s="58"/>
      <c r="B16" s="59"/>
      <c r="C16" s="63"/>
      <c r="D16" s="59"/>
      <c r="E16" s="63"/>
      <c r="F16" s="59" t="s">
        <v>99</v>
      </c>
    </row>
    <row r="17" spans="1:6" s="54" customFormat="1" ht="24" customHeight="1">
      <c r="A17" s="180" t="s">
        <v>178</v>
      </c>
      <c r="B17" s="181"/>
      <c r="C17" s="180" t="s">
        <v>177</v>
      </c>
      <c r="D17" s="181"/>
      <c r="E17" s="63"/>
      <c r="F17" s="59" t="s">
        <v>98</v>
      </c>
    </row>
    <row r="18" spans="1:6" s="54" customFormat="1" ht="24" customHeight="1">
      <c r="A18" s="58"/>
      <c r="B18" s="67" t="str">
        <f>"            ("&amp;กรอกข้อมูล!B6&amp;")"</f>
        <v xml:space="preserve">            (นายประกาศิต วิวาโค)</v>
      </c>
      <c r="C18" s="63"/>
      <c r="D18" s="67" t="str">
        <f>"              ("&amp;กรอกข้อมูล!E6&amp;")"</f>
        <v xml:space="preserve">              (นายทวี   พยัคฆา)</v>
      </c>
      <c r="E18" s="76"/>
      <c r="F18" s="124"/>
    </row>
    <row r="19" spans="1:6" s="54" customFormat="1" ht="24" customHeight="1">
      <c r="A19" s="58"/>
      <c r="B19" s="67" t="str">
        <f>"ตำแหน่ง  "&amp;กรอกข้อมูล!B9&amp;กรอกข้อมูล!B11</f>
        <v>ตำแหน่ง  นักบริหารงานท้องถิ่นกลาง</v>
      </c>
      <c r="C19" s="63"/>
      <c r="D19" s="67" t="str">
        <f>"ตำแหน่ง       "&amp;กรอกข้อมูล!E7</f>
        <v>ตำแหน่ง       นายกองค์การบริหารส่วนตำบล</v>
      </c>
      <c r="E19" s="63"/>
      <c r="F19" s="59" t="s">
        <v>100</v>
      </c>
    </row>
    <row r="20" spans="1:6" s="54" customFormat="1" ht="24" customHeight="1">
      <c r="A20" s="58"/>
      <c r="B20" s="59" t="s">
        <v>87</v>
      </c>
      <c r="C20" s="63"/>
      <c r="D20" s="59" t="s">
        <v>87</v>
      </c>
      <c r="E20" s="63"/>
      <c r="F20" s="59" t="s">
        <v>101</v>
      </c>
    </row>
    <row r="21" spans="1:6" s="54" customFormat="1" ht="18.75" customHeight="1">
      <c r="A21" s="60"/>
      <c r="B21" s="66"/>
      <c r="C21" s="60"/>
      <c r="D21" s="66"/>
      <c r="E21" s="60"/>
      <c r="F21" s="66"/>
    </row>
  </sheetData>
  <mergeCells count="10">
    <mergeCell ref="B1:F1"/>
    <mergeCell ref="D6:F6"/>
    <mergeCell ref="D7:F7"/>
    <mergeCell ref="D8:F8"/>
    <mergeCell ref="A17:B17"/>
    <mergeCell ref="C17:D17"/>
    <mergeCell ref="H5:L5"/>
    <mergeCell ref="H6:L6"/>
    <mergeCell ref="D9:F9"/>
    <mergeCell ref="B5:F5"/>
  </mergeCell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5"/>
  <sheetViews>
    <sheetView showGridLines="0" view="pageBreakPreview" topLeftCell="A4" zoomScaleSheetLayoutView="100" workbookViewId="0">
      <selection activeCell="A7" sqref="A7"/>
    </sheetView>
  </sheetViews>
  <sheetFormatPr defaultColWidth="8.875" defaultRowHeight="14.25"/>
  <cols>
    <col min="1" max="2" width="66" customWidth="1"/>
  </cols>
  <sheetData>
    <row r="1" spans="1:2" ht="20.25">
      <c r="A1" s="53"/>
    </row>
    <row r="2" spans="1:2" ht="20.25">
      <c r="A2" s="150" t="s">
        <v>102</v>
      </c>
      <c r="B2" s="150"/>
    </row>
    <row r="3" spans="1:2" ht="20.25">
      <c r="A3" s="53" t="s">
        <v>115</v>
      </c>
    </row>
    <row r="4" spans="1:2" ht="20.25">
      <c r="A4" s="6" t="s">
        <v>103</v>
      </c>
      <c r="B4" s="6" t="s">
        <v>104</v>
      </c>
    </row>
    <row r="5" spans="1:2" ht="20.25">
      <c r="A5" s="68" t="s">
        <v>116</v>
      </c>
      <c r="B5" s="68" t="s">
        <v>116</v>
      </c>
    </row>
    <row r="6" spans="1:2" ht="20.25">
      <c r="A6" s="68" t="s">
        <v>117</v>
      </c>
      <c r="B6" s="68" t="s">
        <v>118</v>
      </c>
    </row>
    <row r="7" spans="1:2" ht="60.75">
      <c r="A7" s="69" t="s">
        <v>179</v>
      </c>
      <c r="B7" s="69" t="s">
        <v>179</v>
      </c>
    </row>
    <row r="8" spans="1:2" ht="20.25">
      <c r="A8" s="69"/>
      <c r="B8" s="73"/>
    </row>
    <row r="9" spans="1:2" ht="20.25">
      <c r="A9" s="69" t="s">
        <v>106</v>
      </c>
      <c r="B9" s="69" t="s">
        <v>107</v>
      </c>
    </row>
    <row r="10" spans="1:2" ht="20.25">
      <c r="A10" s="69" t="s">
        <v>108</v>
      </c>
      <c r="B10" s="69" t="s">
        <v>109</v>
      </c>
    </row>
    <row r="11" spans="1:2" ht="20.25">
      <c r="A11" s="69" t="s">
        <v>119</v>
      </c>
      <c r="B11" s="69" t="s">
        <v>110</v>
      </c>
    </row>
    <row r="12" spans="1:2" ht="20.25">
      <c r="A12" s="70" t="s">
        <v>120</v>
      </c>
      <c r="B12" s="70" t="s">
        <v>121</v>
      </c>
    </row>
    <row r="13" spans="1:2" ht="20.25">
      <c r="A13" s="67"/>
    </row>
    <row r="14" spans="1:2" ht="20.25">
      <c r="A14" s="71" t="s">
        <v>111</v>
      </c>
      <c r="B14" s="71" t="s">
        <v>112</v>
      </c>
    </row>
    <row r="15" spans="1:2" ht="20.25">
      <c r="A15" s="72" t="s">
        <v>122</v>
      </c>
      <c r="B15" s="72" t="s">
        <v>123</v>
      </c>
    </row>
    <row r="16" spans="1:2" ht="20.25">
      <c r="A16" s="68" t="s">
        <v>117</v>
      </c>
      <c r="B16" s="68" t="s">
        <v>117</v>
      </c>
    </row>
    <row r="17" spans="1:2" ht="20.25">
      <c r="A17" s="69" t="s">
        <v>105</v>
      </c>
      <c r="B17" s="69" t="s">
        <v>105</v>
      </c>
    </row>
    <row r="18" spans="1:2" ht="20.25">
      <c r="A18" s="69" t="s">
        <v>105</v>
      </c>
      <c r="B18" s="69" t="s">
        <v>105</v>
      </c>
    </row>
    <row r="19" spans="1:2" ht="20.25">
      <c r="A19" s="70" t="s">
        <v>113</v>
      </c>
      <c r="B19" s="70" t="s">
        <v>113</v>
      </c>
    </row>
    <row r="20" spans="1:2" ht="20.25">
      <c r="A20" s="69"/>
      <c r="B20" s="69"/>
    </row>
    <row r="21" spans="1:2" ht="20.25">
      <c r="A21" s="69"/>
      <c r="B21" s="69"/>
    </row>
    <row r="22" spans="1:2" ht="20.25">
      <c r="A22" s="69" t="s">
        <v>181</v>
      </c>
      <c r="B22" s="69" t="s">
        <v>180</v>
      </c>
    </row>
    <row r="23" spans="1:2" ht="20.25">
      <c r="A23" s="69" t="s">
        <v>114</v>
      </c>
      <c r="B23" s="69" t="str">
        <f>"                          ("&amp;กรอกข้อมูล!E9&amp;")"</f>
        <v xml:space="preserve">                          (นายทวี   พยัคฆา)</v>
      </c>
    </row>
    <row r="24" spans="1:2" ht="20.25">
      <c r="A24" s="69" t="s">
        <v>124</v>
      </c>
      <c r="B24" s="69" t="str">
        <f>"            ตำแหน่ง  "&amp;กรอกข้อมูล!D9</f>
        <v xml:space="preserve">            ตำแหน่ง  นายกองค์การบริหารส่วนตำบลเมืองฝ้าย</v>
      </c>
    </row>
    <row r="25" spans="1:2" ht="20.25">
      <c r="A25" s="70" t="s">
        <v>125</v>
      </c>
      <c r="B25" s="70" t="s">
        <v>126</v>
      </c>
    </row>
  </sheetData>
  <mergeCells count="1">
    <mergeCell ref="A2:B2"/>
  </mergeCell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เกริ่นนำ</vt:lpstr>
      <vt:lpstr>กรอกข้อมูล</vt:lpstr>
      <vt:lpstr>หน้า 1</vt:lpstr>
      <vt:lpstr>หน้า 2</vt:lpstr>
      <vt:lpstr>หน้า 3</vt:lpstr>
      <vt:lpstr>หน้า 4</vt:lpstr>
      <vt:lpstr>หน้า 5</vt:lpstr>
      <vt:lpstr>'หน้า 1'!Print_Titles</vt:lpstr>
      <vt:lpstr>ทั่วไป</vt:lpstr>
      <vt:lpstr>บริหารท้องถิ่น</vt:lpstr>
      <vt:lpstr>ประเภท</vt:lpstr>
      <vt:lpstr>วิชาการ</vt:lpstr>
      <vt:lpstr>อำนวยการท้องถิ่น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2016-08-03T06:06:08Z</cp:lastPrinted>
  <dcterms:created xsi:type="dcterms:W3CDTF">2016-07-27T08:45:36Z</dcterms:created>
  <dcterms:modified xsi:type="dcterms:W3CDTF">2016-08-30T07:18:44Z</dcterms:modified>
</cp:coreProperties>
</file>